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tabRatio="325"/>
  </bookViews>
  <sheets>
    <sheet name=" Reconciliation" sheetId="2" r:id="rId1"/>
    <sheet name="Sheet1" sheetId="3" state="hidden" r:id="rId2"/>
    <sheet name="Instructions" sheetId="4" r:id="rId3"/>
    <sheet name="Sahara screen prints" sheetId="9" r:id="rId4"/>
    <sheet name="General Info" sheetId="7" r:id="rId5"/>
  </sheets>
  <definedNames>
    <definedName name="Month">' Reconciliation'!$E$4</definedName>
    <definedName name="_xlnm.Print_Area" localSheetId="0">' Reconciliation'!$A$1:$V$83</definedName>
    <definedName name="_xlnm.Print_Titles" localSheetId="0">' Reconciliation'!$A:$S,' Reconciliation'!$1:$8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2" l="1"/>
  <c r="P42" i="2"/>
  <c r="O42" i="2"/>
  <c r="N42" i="2"/>
  <c r="M42" i="2"/>
  <c r="L42" i="2"/>
  <c r="K42" i="2"/>
  <c r="J42" i="2"/>
  <c r="I42" i="2"/>
  <c r="H42" i="2"/>
  <c r="G42" i="2"/>
  <c r="F42" i="2"/>
  <c r="F44" i="2"/>
  <c r="G44" i="2"/>
  <c r="H44" i="2"/>
  <c r="I44" i="2"/>
  <c r="J44" i="2"/>
  <c r="K44" i="2"/>
  <c r="L44" i="2"/>
  <c r="M44" i="2"/>
  <c r="N44" i="2"/>
  <c r="O44" i="2"/>
  <c r="P44" i="2"/>
  <c r="F45" i="2"/>
  <c r="G45" i="2"/>
  <c r="H45" i="2"/>
  <c r="I45" i="2"/>
  <c r="J45" i="2"/>
  <c r="K45" i="2"/>
  <c r="L45" i="2"/>
  <c r="M45" i="2"/>
  <c r="N45" i="2"/>
  <c r="O45" i="2"/>
  <c r="P45" i="2"/>
  <c r="F46" i="2"/>
  <c r="G46" i="2"/>
  <c r="H46" i="2"/>
  <c r="I46" i="2"/>
  <c r="J46" i="2"/>
  <c r="K46" i="2"/>
  <c r="L46" i="2"/>
  <c r="M46" i="2"/>
  <c r="N46" i="2"/>
  <c r="O46" i="2"/>
  <c r="P46" i="2"/>
  <c r="F47" i="2"/>
  <c r="G47" i="2"/>
  <c r="H47" i="2"/>
  <c r="I47" i="2"/>
  <c r="J47" i="2"/>
  <c r="K47" i="2"/>
  <c r="L47" i="2"/>
  <c r="M47" i="2"/>
  <c r="N47" i="2"/>
  <c r="O47" i="2"/>
  <c r="P47" i="2"/>
  <c r="F48" i="2"/>
  <c r="G48" i="2"/>
  <c r="H48" i="2"/>
  <c r="I48" i="2"/>
  <c r="J48" i="2"/>
  <c r="K48" i="2"/>
  <c r="L48" i="2"/>
  <c r="M48" i="2"/>
  <c r="N48" i="2"/>
  <c r="O48" i="2"/>
  <c r="P48" i="2"/>
  <c r="F49" i="2"/>
  <c r="G49" i="2"/>
  <c r="H49" i="2"/>
  <c r="I49" i="2"/>
  <c r="J49" i="2"/>
  <c r="K49" i="2"/>
  <c r="L49" i="2"/>
  <c r="M49" i="2"/>
  <c r="N49" i="2"/>
  <c r="O49" i="2"/>
  <c r="P49" i="2"/>
  <c r="U11" i="2"/>
  <c r="F4" i="2" l="1"/>
  <c r="D21" i="2"/>
  <c r="C21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D52" i="2"/>
  <c r="C52" i="2"/>
  <c r="C58" i="2"/>
  <c r="D5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D70" i="2"/>
  <c r="D79" i="2" s="1"/>
  <c r="U56" i="2" l="1"/>
  <c r="U55" i="2"/>
  <c r="U54" i="2"/>
  <c r="U49" i="2"/>
  <c r="R49" i="2" l="1"/>
  <c r="E49" i="2"/>
  <c r="Q49" i="2" s="1"/>
  <c r="S49" i="2" s="1"/>
  <c r="Q19" i="2"/>
  <c r="S19" i="2" s="1"/>
  <c r="Q74" i="2"/>
  <c r="S74" i="2" s="1"/>
  <c r="Q75" i="2"/>
  <c r="S75" i="2" s="1"/>
  <c r="V64" i="2"/>
  <c r="V65" i="2"/>
  <c r="V66" i="2"/>
  <c r="V67" i="2"/>
  <c r="V68" i="2"/>
  <c r="V54" i="2"/>
  <c r="V44" i="2"/>
  <c r="V45" i="2"/>
  <c r="V46" i="2"/>
  <c r="V47" i="2"/>
  <c r="V48" i="2"/>
  <c r="V49" i="2"/>
  <c r="U44" i="2"/>
  <c r="U45" i="2"/>
  <c r="U46" i="2"/>
  <c r="U47" i="2"/>
  <c r="U48" i="2"/>
  <c r="V42" i="2"/>
  <c r="U42" i="2"/>
  <c r="Q26" i="2"/>
  <c r="S26" i="2" s="1"/>
  <c r="Q27" i="2"/>
  <c r="S27" i="2" s="1"/>
  <c r="Q28" i="2"/>
  <c r="S28" i="2" s="1"/>
  <c r="Q29" i="2"/>
  <c r="S29" i="2" s="1"/>
  <c r="Q30" i="2"/>
  <c r="Q31" i="2"/>
  <c r="S31" i="2" s="1"/>
  <c r="Q32" i="2"/>
  <c r="S32" i="2" s="1"/>
  <c r="Q33" i="2"/>
  <c r="S33" i="2" s="1"/>
  <c r="Q34" i="2"/>
  <c r="S34" i="2" s="1"/>
  <c r="Q35" i="2"/>
  <c r="S35" i="2" s="1"/>
  <c r="Q36" i="2"/>
  <c r="S36" i="2" s="1"/>
  <c r="Q37" i="2"/>
  <c r="S37" i="2" s="1"/>
  <c r="V11" i="2"/>
  <c r="V12" i="2"/>
  <c r="V13" i="2"/>
  <c r="V14" i="2"/>
  <c r="V15" i="2"/>
  <c r="V16" i="2"/>
  <c r="V17" i="2"/>
  <c r="V18" i="2"/>
  <c r="U12" i="2"/>
  <c r="U13" i="2"/>
  <c r="U14" i="2"/>
  <c r="U15" i="2"/>
  <c r="U16" i="2"/>
  <c r="U17" i="2"/>
  <c r="U18" i="2"/>
  <c r="E42" i="2" l="1"/>
  <c r="Q42" i="2" s="1"/>
  <c r="R42" i="2"/>
  <c r="E48" i="2"/>
  <c r="Q48" i="2" s="1"/>
  <c r="S48" i="2" s="1"/>
  <c r="R48" i="2"/>
  <c r="R47" i="2"/>
  <c r="E47" i="2"/>
  <c r="Q47" i="2" s="1"/>
  <c r="S47" i="2" s="1"/>
  <c r="R46" i="2"/>
  <c r="E46" i="2"/>
  <c r="Q46" i="2" s="1"/>
  <c r="S46" i="2" s="1"/>
  <c r="E45" i="2"/>
  <c r="Q45" i="2" s="1"/>
  <c r="R45" i="2"/>
  <c r="R44" i="2"/>
  <c r="E44" i="2"/>
  <c r="Q44" i="2" s="1"/>
  <c r="S44" i="2" s="1"/>
  <c r="U50" i="2"/>
  <c r="U43" i="2"/>
  <c r="S42" i="2" l="1"/>
  <c r="S45" i="2"/>
  <c r="U10" i="2"/>
  <c r="V56" i="2" l="1"/>
  <c r="V55" i="2"/>
  <c r="V50" i="2"/>
  <c r="V43" i="2"/>
  <c r="Q73" i="2"/>
  <c r="Q76" i="2"/>
  <c r="S76" i="2" s="1"/>
  <c r="S73" i="2" l="1"/>
  <c r="D82" i="2" l="1"/>
  <c r="L12" i="2" l="1"/>
  <c r="I13" i="2"/>
  <c r="F14" i="2"/>
  <c r="N14" i="2"/>
  <c r="K15" i="2"/>
  <c r="F16" i="2"/>
  <c r="N16" i="2"/>
  <c r="K17" i="2"/>
  <c r="H18" i="2"/>
  <c r="P18" i="2"/>
  <c r="M12" i="2"/>
  <c r="J13" i="2"/>
  <c r="G14" i="2"/>
  <c r="O14" i="2"/>
  <c r="L15" i="2"/>
  <c r="G16" i="2"/>
  <c r="O16" i="2"/>
  <c r="L17" i="2"/>
  <c r="I18" i="2"/>
  <c r="F12" i="2"/>
  <c r="N12" i="2"/>
  <c r="K13" i="2"/>
  <c r="H14" i="2"/>
  <c r="P14" i="2"/>
  <c r="M15" i="2"/>
  <c r="H16" i="2"/>
  <c r="P16" i="2"/>
  <c r="M17" i="2"/>
  <c r="J18" i="2"/>
  <c r="H12" i="2"/>
  <c r="M13" i="2"/>
  <c r="J14" i="2"/>
  <c r="G15" i="2"/>
  <c r="O15" i="2"/>
  <c r="J16" i="2"/>
  <c r="G17" i="2"/>
  <c r="O17" i="2"/>
  <c r="L18" i="2"/>
  <c r="H15" i="2"/>
  <c r="P17" i="2"/>
  <c r="G12" i="2"/>
  <c r="O12" i="2"/>
  <c r="L13" i="2"/>
  <c r="I14" i="2"/>
  <c r="F15" i="2"/>
  <c r="N15" i="2"/>
  <c r="I16" i="2"/>
  <c r="F17" i="2"/>
  <c r="N17" i="2"/>
  <c r="K18" i="2"/>
  <c r="P12" i="2"/>
  <c r="F13" i="2"/>
  <c r="H17" i="2"/>
  <c r="K14" i="2"/>
  <c r="M18" i="2"/>
  <c r="I12" i="2"/>
  <c r="N13" i="2"/>
  <c r="P15" i="2"/>
  <c r="K16" i="2"/>
  <c r="J12" i="2"/>
  <c r="G13" i="2"/>
  <c r="O13" i="2"/>
  <c r="L14" i="2"/>
  <c r="I15" i="2"/>
  <c r="L16" i="2"/>
  <c r="I17" i="2"/>
  <c r="F18" i="2"/>
  <c r="N18" i="2"/>
  <c r="K12" i="2"/>
  <c r="H13" i="2"/>
  <c r="P13" i="2"/>
  <c r="M14" i="2"/>
  <c r="J15" i="2"/>
  <c r="E16" i="2"/>
  <c r="M16" i="2"/>
  <c r="J17" i="2"/>
  <c r="G18" i="2"/>
  <c r="O18" i="2"/>
  <c r="E18" i="2"/>
  <c r="E15" i="2"/>
  <c r="E14" i="2"/>
  <c r="E12" i="2"/>
  <c r="E17" i="2"/>
  <c r="E13" i="2"/>
  <c r="E64" i="2"/>
  <c r="M64" i="2"/>
  <c r="H65" i="2"/>
  <c r="P65" i="2"/>
  <c r="K66" i="2"/>
  <c r="F67" i="2"/>
  <c r="N67" i="2"/>
  <c r="N64" i="2"/>
  <c r="G67" i="2"/>
  <c r="G64" i="2"/>
  <c r="O64" i="2"/>
  <c r="J65" i="2"/>
  <c r="E66" i="2"/>
  <c r="M66" i="2"/>
  <c r="H67" i="2"/>
  <c r="P67" i="2"/>
  <c r="O66" i="2"/>
  <c r="M65" i="2"/>
  <c r="K67" i="2"/>
  <c r="H64" i="2"/>
  <c r="P64" i="2"/>
  <c r="K65" i="2"/>
  <c r="F66" i="2"/>
  <c r="N66" i="2"/>
  <c r="I67" i="2"/>
  <c r="J67" i="2"/>
  <c r="J64" i="2"/>
  <c r="E65" i="2"/>
  <c r="H66" i="2"/>
  <c r="P66" i="2"/>
  <c r="L66" i="2"/>
  <c r="I64" i="2"/>
  <c r="L65" i="2"/>
  <c r="G66" i="2"/>
  <c r="K64" i="2"/>
  <c r="F65" i="2"/>
  <c r="N65" i="2"/>
  <c r="I66" i="2"/>
  <c r="L67" i="2"/>
  <c r="L64" i="2"/>
  <c r="G65" i="2"/>
  <c r="O65" i="2"/>
  <c r="J66" i="2"/>
  <c r="E67" i="2"/>
  <c r="M67" i="2"/>
  <c r="F64" i="2"/>
  <c r="I65" i="2"/>
  <c r="O67" i="2"/>
  <c r="F56" i="2"/>
  <c r="N56" i="2"/>
  <c r="K55" i="2"/>
  <c r="L50" i="2"/>
  <c r="O43" i="2"/>
  <c r="G43" i="2"/>
  <c r="H55" i="2"/>
  <c r="O50" i="2"/>
  <c r="O55" i="2"/>
  <c r="O58" i="2" s="1"/>
  <c r="M55" i="2"/>
  <c r="J50" i="2"/>
  <c r="L55" i="2"/>
  <c r="H43" i="2"/>
  <c r="G56" i="2"/>
  <c r="O56" i="2"/>
  <c r="J55" i="2"/>
  <c r="J58" i="2" s="1"/>
  <c r="M50" i="2"/>
  <c r="N43" i="2"/>
  <c r="F43" i="2"/>
  <c r="F52" i="2" s="1"/>
  <c r="P55" i="2"/>
  <c r="G50" i="2"/>
  <c r="J56" i="2"/>
  <c r="G55" i="2"/>
  <c r="P50" i="2"/>
  <c r="E55" i="2"/>
  <c r="E50" i="2"/>
  <c r="M56" i="2"/>
  <c r="K50" i="2"/>
  <c r="K52" i="2" s="1"/>
  <c r="H56" i="2"/>
  <c r="P56" i="2"/>
  <c r="I55" i="2"/>
  <c r="I58" i="2" s="1"/>
  <c r="F50" i="2"/>
  <c r="N50" i="2"/>
  <c r="M43" i="2"/>
  <c r="M52" i="2" s="1"/>
  <c r="E43" i="2"/>
  <c r="I56" i="2"/>
  <c r="L43" i="2"/>
  <c r="H50" i="2"/>
  <c r="K43" i="2"/>
  <c r="L56" i="2"/>
  <c r="I43" i="2"/>
  <c r="P43" i="2"/>
  <c r="K56" i="2"/>
  <c r="N55" i="2"/>
  <c r="F55" i="2"/>
  <c r="F58" i="2" s="1"/>
  <c r="I50" i="2"/>
  <c r="J43" i="2"/>
  <c r="E56" i="2"/>
  <c r="E10" i="2"/>
  <c r="S81" i="2"/>
  <c r="N58" i="2" l="1"/>
  <c r="G58" i="2"/>
  <c r="H58" i="2"/>
  <c r="E58" i="2"/>
  <c r="L52" i="2"/>
  <c r="G52" i="2"/>
  <c r="L58" i="2"/>
  <c r="K58" i="2"/>
  <c r="P58" i="2"/>
  <c r="M58" i="2"/>
  <c r="E52" i="2"/>
  <c r="J52" i="2"/>
  <c r="N52" i="2"/>
  <c r="P52" i="2"/>
  <c r="H52" i="2"/>
  <c r="O52" i="2"/>
  <c r="I52" i="2"/>
  <c r="Q18" i="2"/>
  <c r="Q15" i="2"/>
  <c r="Q13" i="2"/>
  <c r="Q17" i="2"/>
  <c r="Q12" i="2"/>
  <c r="Q16" i="2"/>
  <c r="Q14" i="2"/>
  <c r="Q66" i="2"/>
  <c r="Q67" i="2"/>
  <c r="Q65" i="2"/>
  <c r="Q64" i="2"/>
  <c r="Q50" i="2"/>
  <c r="Q55" i="2"/>
  <c r="Q43" i="2"/>
  <c r="Q56" i="2"/>
  <c r="V63" i="2"/>
  <c r="V10" i="2"/>
  <c r="Q58" i="2" l="1"/>
  <c r="Q52" i="2"/>
  <c r="XFC79" i="2"/>
  <c r="R4" i="2" l="1"/>
  <c r="R15" i="2" l="1"/>
  <c r="S15" i="2" s="1"/>
  <c r="R12" i="2"/>
  <c r="S12" i="2" s="1"/>
  <c r="R16" i="2"/>
  <c r="S16" i="2" s="1"/>
  <c r="R17" i="2"/>
  <c r="S17" i="2" s="1"/>
  <c r="R13" i="2"/>
  <c r="S13" i="2" s="1"/>
  <c r="R18" i="2"/>
  <c r="S18" i="2" s="1"/>
  <c r="R14" i="2"/>
  <c r="S14" i="2" s="1"/>
  <c r="R67" i="2"/>
  <c r="S67" i="2" s="1"/>
  <c r="R64" i="2"/>
  <c r="R65" i="2"/>
  <c r="R66" i="2"/>
  <c r="S66" i="2" s="1"/>
  <c r="R50" i="2"/>
  <c r="S50" i="2" s="1"/>
  <c r="R43" i="2"/>
  <c r="R63" i="2"/>
  <c r="R68" i="2"/>
  <c r="R55" i="2"/>
  <c r="R56" i="2"/>
  <c r="S56" i="2" s="1"/>
  <c r="P11" i="2"/>
  <c r="O11" i="2"/>
  <c r="N11" i="2"/>
  <c r="M11" i="2"/>
  <c r="L11" i="2"/>
  <c r="K11" i="2"/>
  <c r="J11" i="2"/>
  <c r="I11" i="2"/>
  <c r="H11" i="2"/>
  <c r="G11" i="2"/>
  <c r="F11" i="2"/>
  <c r="E11" i="2"/>
  <c r="E21" i="2" s="1"/>
  <c r="P10" i="2"/>
  <c r="P21" i="2" s="1"/>
  <c r="O10" i="2"/>
  <c r="N10" i="2"/>
  <c r="M10" i="2"/>
  <c r="L10" i="2"/>
  <c r="K10" i="2"/>
  <c r="J10" i="2"/>
  <c r="J21" i="2" s="1"/>
  <c r="I10" i="2"/>
  <c r="I21" i="2" s="1"/>
  <c r="H10" i="2"/>
  <c r="G10" i="2"/>
  <c r="G21" i="2" s="1"/>
  <c r="F10" i="2"/>
  <c r="F21" i="2" s="1"/>
  <c r="K21" i="2" l="1"/>
  <c r="L21" i="2"/>
  <c r="M21" i="2"/>
  <c r="N21" i="2"/>
  <c r="O21" i="2"/>
  <c r="H21" i="2"/>
  <c r="R52" i="2"/>
  <c r="R58" i="2"/>
  <c r="S64" i="2"/>
  <c r="R70" i="2"/>
  <c r="S65" i="2"/>
  <c r="S55" i="2"/>
  <c r="S58" i="2" s="1"/>
  <c r="S43" i="2"/>
  <c r="Q11" i="2"/>
  <c r="Q10" i="2"/>
  <c r="Q21" i="2" l="1"/>
  <c r="S52" i="2"/>
  <c r="P68" i="2"/>
  <c r="O68" i="2"/>
  <c r="N68" i="2"/>
  <c r="M68" i="2"/>
  <c r="L68" i="2"/>
  <c r="K68" i="2"/>
  <c r="J68" i="2"/>
  <c r="I68" i="2"/>
  <c r="H68" i="2"/>
  <c r="G68" i="2"/>
  <c r="F68" i="2"/>
  <c r="E68" i="2"/>
  <c r="P63" i="2"/>
  <c r="P70" i="2" s="1"/>
  <c r="O63" i="2"/>
  <c r="O70" i="2" s="1"/>
  <c r="N63" i="2"/>
  <c r="M63" i="2"/>
  <c r="L63" i="2"/>
  <c r="K63" i="2"/>
  <c r="J63" i="2"/>
  <c r="I63" i="2"/>
  <c r="H63" i="2"/>
  <c r="G63" i="2"/>
  <c r="F63" i="2"/>
  <c r="E63" i="2"/>
  <c r="K70" i="2" l="1"/>
  <c r="E70" i="2"/>
  <c r="F70" i="2"/>
  <c r="N70" i="2"/>
  <c r="I70" i="2"/>
  <c r="M70" i="2"/>
  <c r="H70" i="2"/>
  <c r="J70" i="2"/>
  <c r="L70" i="2"/>
  <c r="G70" i="2"/>
  <c r="R10" i="2"/>
  <c r="R11" i="2"/>
  <c r="S11" i="2" s="1"/>
  <c r="R21" i="2" l="1"/>
  <c r="S10" i="2"/>
  <c r="S21" i="2" s="1"/>
  <c r="Q62" i="2"/>
  <c r="S62" i="2" s="1"/>
  <c r="Q61" i="2"/>
  <c r="S61" i="2" s="1"/>
  <c r="Q63" i="2" l="1"/>
  <c r="Q68" i="2"/>
  <c r="S68" i="2" s="1"/>
  <c r="Q24" i="2"/>
  <c r="Q70" i="2" l="1"/>
  <c r="S24" i="2"/>
  <c r="S63" i="2"/>
  <c r="S70" i="2" s="1"/>
  <c r="R79" i="2"/>
  <c r="R82" i="2" l="1"/>
  <c r="E79" i="2"/>
  <c r="Q38" i="2"/>
  <c r="S38" i="2" s="1"/>
  <c r="G79" i="2"/>
  <c r="F79" i="2"/>
  <c r="K79" i="2"/>
  <c r="P79" i="2"/>
  <c r="J79" i="2"/>
  <c r="L79" i="2"/>
  <c r="Q25" i="2"/>
  <c r="I79" i="2"/>
  <c r="H79" i="2"/>
  <c r="O79" i="2"/>
  <c r="N79" i="2"/>
  <c r="M79" i="2"/>
  <c r="S25" i="2" l="1"/>
  <c r="S79" i="2" s="1"/>
  <c r="S82" i="2" s="1"/>
  <c r="Q79" i="2"/>
  <c r="Q82" i="2" s="1"/>
</calcChain>
</file>

<file path=xl/comments1.xml><?xml version="1.0" encoding="utf-8"?>
<comments xmlns="http://schemas.openxmlformats.org/spreadsheetml/2006/main">
  <authors>
    <author>Author</author>
  </authors>
  <commentList>
    <comment ref="C8" authorId="0" shapeId="0">
      <text>
        <r>
          <rPr>
            <sz val="9"/>
            <color indexed="81"/>
            <rFont val="Tahoma"/>
            <family val="2"/>
          </rPr>
          <t xml:space="preserve">
source - PeopleSoft Job Data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 xml:space="preserve">
obtain from financial lead</t>
        </r>
      </text>
    </comment>
  </commentList>
</comments>
</file>

<file path=xl/sharedStrings.xml><?xml version="1.0" encoding="utf-8"?>
<sst xmlns="http://schemas.openxmlformats.org/spreadsheetml/2006/main" count="401" uniqueCount="246">
  <si>
    <t>Reserve</t>
  </si>
  <si>
    <t>A1000 Total</t>
  </si>
  <si>
    <t>A1200 Total</t>
  </si>
  <si>
    <t>54402 Longevity</t>
  </si>
  <si>
    <t>A3000 Total</t>
  </si>
  <si>
    <t>Variance</t>
  </si>
  <si>
    <t>Employee 1</t>
  </si>
  <si>
    <t>Employee 2</t>
  </si>
  <si>
    <t>Employee 3</t>
  </si>
  <si>
    <t>Employee 4</t>
  </si>
  <si>
    <t>Student 1</t>
  </si>
  <si>
    <t>Comments:</t>
  </si>
  <si>
    <t>Month</t>
  </si>
  <si>
    <t xml:space="preserve">Month </t>
  </si>
  <si>
    <t>May</t>
  </si>
  <si>
    <t>Acctg Period</t>
  </si>
  <si>
    <t>July</t>
  </si>
  <si>
    <t>Student 2</t>
  </si>
  <si>
    <t>September</t>
  </si>
  <si>
    <t>October</t>
  </si>
  <si>
    <t>November</t>
  </si>
  <si>
    <t>December</t>
  </si>
  <si>
    <t>January</t>
  </si>
  <si>
    <t>February</t>
  </si>
  <si>
    <t>March</t>
  </si>
  <si>
    <t>June</t>
  </si>
  <si>
    <t>April</t>
  </si>
  <si>
    <t>August</t>
  </si>
  <si>
    <t>Budget</t>
  </si>
  <si>
    <t xml:space="preserve">Budget   </t>
  </si>
  <si>
    <t>By Position</t>
  </si>
  <si>
    <t>Annual</t>
  </si>
  <si>
    <t xml:space="preserve">Total  </t>
  </si>
  <si>
    <t xml:space="preserve"> Expenses</t>
  </si>
  <si>
    <t>Encum</t>
  </si>
  <si>
    <t>Balance</t>
  </si>
  <si>
    <t>Employee</t>
  </si>
  <si>
    <t>use drop box</t>
  </si>
  <si>
    <t xml:space="preserve">Expense Acct </t>
  </si>
  <si>
    <t>Description</t>
  </si>
  <si>
    <t>Student Name</t>
  </si>
  <si>
    <t>Expense Acct / Description</t>
  </si>
  <si>
    <t>Budget Balance</t>
  </si>
  <si>
    <t>Enter Cost Center</t>
  </si>
  <si>
    <t>Enter Cost Center Description</t>
  </si>
  <si>
    <t>Column B</t>
  </si>
  <si>
    <t>Enter Month by using drop box selection</t>
  </si>
  <si>
    <t>Enter Fiscal Year</t>
  </si>
  <si>
    <t>INSTRUCTIONS FOR SAHARA RECONCILIATION TEMPLATE</t>
  </si>
  <si>
    <t>Fiscal Year</t>
  </si>
  <si>
    <t>Accounting Period</t>
  </si>
  <si>
    <t xml:space="preserve">Department: </t>
  </si>
  <si>
    <t>Cost Center / Cost Center Description</t>
  </si>
  <si>
    <t>Number of Encumbrance Months</t>
  </si>
  <si>
    <t>Column C</t>
  </si>
  <si>
    <t>Column D</t>
  </si>
  <si>
    <t>Enter Work Study Student Name in budget category A1200</t>
  </si>
  <si>
    <t>n/a</t>
  </si>
  <si>
    <t>Budget Category A3000</t>
  </si>
  <si>
    <t xml:space="preserve">Expenses on Longevity should be reported at the employee name level. </t>
  </si>
  <si>
    <t xml:space="preserve">Longevity rate may change during the year depending on the employee's eligibility date </t>
  </si>
  <si>
    <t>Budget Category A1200</t>
  </si>
  <si>
    <t>Temporary/Part Time Employee and Work Study expenses are recorded per month.</t>
  </si>
  <si>
    <t xml:space="preserve">Longevity expense will be automatically populated. </t>
  </si>
  <si>
    <t>Total Encumbrances</t>
  </si>
  <si>
    <t>Column S</t>
  </si>
  <si>
    <t>Budget Balance will be populated.</t>
  </si>
  <si>
    <t>Comments</t>
  </si>
  <si>
    <t>Reconciliation notes on variances and any other explanation on expenses</t>
  </si>
  <si>
    <t>Department / Description</t>
  </si>
  <si>
    <t>Cell B4</t>
  </si>
  <si>
    <t xml:space="preserve">Enter Department </t>
  </si>
  <si>
    <t>Enter Department Description</t>
  </si>
  <si>
    <t>Automatically populates. Prefills with</t>
  </si>
  <si>
    <t xml:space="preserve">number of encumbrance months. </t>
  </si>
  <si>
    <t>Employee 7</t>
  </si>
  <si>
    <t>Employee 8</t>
  </si>
  <si>
    <t>Employee 9</t>
  </si>
  <si>
    <t>Employee 10</t>
  </si>
  <si>
    <t>Employee 11</t>
  </si>
  <si>
    <t>Employee 12</t>
  </si>
  <si>
    <t>Advantages of using Reconciliation Template for Salaries</t>
  </si>
  <si>
    <t>Provides granular detail by employee</t>
  </si>
  <si>
    <t>Provides salary savings by position</t>
  </si>
  <si>
    <t>Provides cross check on salary encumbrances</t>
  </si>
  <si>
    <t>Provides cross check on longevity encumbrances</t>
  </si>
  <si>
    <t>Provides total salary savings that can be used to cover other cost centers</t>
  </si>
  <si>
    <t>Provides transparency of salary savings</t>
  </si>
  <si>
    <t>Discrepancies / variances can easily be identified</t>
  </si>
  <si>
    <t>Usage of Reconciliation Template for Salaries</t>
  </si>
  <si>
    <t>Some Financial data amounts such as salaries, encumbrances for salaries and longevity</t>
  </si>
  <si>
    <t xml:space="preserve">dollar amount by the no. of months remaining in the fiscal year. </t>
  </si>
  <si>
    <t>Employee names and account #'s are incorporated to template as needed.</t>
  </si>
  <si>
    <t>Allows comments to be specified as needed</t>
  </si>
  <si>
    <t xml:space="preserve">Reconciliation Template is provided in an excel spreadsheet. </t>
  </si>
  <si>
    <t>Formulas are embedded in the Reconciliation Template.</t>
  </si>
  <si>
    <t>will be populated for the entire fiscal year on the Reconciliation Template.</t>
  </si>
  <si>
    <t>PeopleSoft encumbrances will be displayed in lump sum amount on salaries. No detail on salary encumbrances is displayed in PeopleSoft.</t>
  </si>
  <si>
    <t xml:space="preserve"> Sep, Oct, Nov to prevent the formula driven amounts from appearing on worksheet.</t>
  </si>
  <si>
    <t xml:space="preserve">Example: If new employee is hired in December, $0.00 can be manually typed in months for </t>
  </si>
  <si>
    <t>Longevity detail by employee is displayed in account # 54402</t>
  </si>
  <si>
    <t>Remaining payroll benefits (except for longevity acct # 54402) is reported at a monthly lump sum total</t>
  </si>
  <si>
    <t>{DEPT ID}</t>
  </si>
  <si>
    <t>{DEPT NAME</t>
  </si>
  <si>
    <t>{COST CTR/PROJ. ID}</t>
  </si>
  <si>
    <t>{CC/PROJ NAME}</t>
  </si>
  <si>
    <t>Cost Center/Project ID Information</t>
  </si>
  <si>
    <t>FORMULA</t>
  </si>
  <si>
    <t>DETAIL FOR BUDGET LINE A1200:</t>
  </si>
  <si>
    <t>DETAIL FOR BUDGET LINE A3000:</t>
  </si>
  <si>
    <t>Payroll Ben.</t>
  </si>
  <si>
    <r>
      <t xml:space="preserve">Enter Employee </t>
    </r>
    <r>
      <rPr>
        <b/>
        <sz val="10"/>
        <color theme="1"/>
        <rFont val="Arial Narrow"/>
        <family val="2"/>
      </rPr>
      <t>Budget for each position</t>
    </r>
    <r>
      <rPr>
        <sz val="10"/>
        <color theme="1"/>
        <rFont val="Arial Narrow"/>
        <family val="2"/>
      </rPr>
      <t xml:space="preserve"> and reserves in budget category section A1000</t>
    </r>
  </si>
  <si>
    <r>
      <t xml:space="preserve">Enter Fiscal Year Budget </t>
    </r>
    <r>
      <rPr>
        <b/>
        <sz val="10"/>
        <color theme="1"/>
        <rFont val="Arial Narrow"/>
        <family val="2"/>
      </rPr>
      <t>Total</t>
    </r>
  </si>
  <si>
    <t>Employee names and rates should be entered as noted above.</t>
  </si>
  <si>
    <t>Enter appropriate Expense Account #, Account Description for payments listed by person. For others, note "various accounts", such as non-longevity benefits.</t>
  </si>
  <si>
    <r>
      <t xml:space="preserve">The Budget Office adjusts the A3000 budget based on the monthly expenses incurred </t>
    </r>
    <r>
      <rPr>
        <b/>
        <sz val="10"/>
        <color theme="1"/>
        <rFont val="Arial Narrow"/>
        <family val="2"/>
      </rPr>
      <t xml:space="preserve">for E&amp;G cost centers.  </t>
    </r>
  </si>
  <si>
    <t>Therefore, E&amp;G cost centers should have $0 budget remaining for benefits.</t>
  </si>
  <si>
    <t>Budget Category A4000 (cellular phone device allowance)</t>
  </si>
  <si>
    <t>Enter monthly expenses in total for the cost center/project under the relevant month.</t>
  </si>
  <si>
    <t>Enter monthly longevity amount by employee. Formulas will automatically fill in the monthly expense table.</t>
  </si>
  <si>
    <t>&lt;--Remaining budget balance per data entry</t>
  </si>
  <si>
    <t xml:space="preserve">Encumbrances will be populated automatically for relevant categories (e.g. annual salaried employees and longevity).  </t>
  </si>
  <si>
    <t>Encumbrances calculation is based on the formula: Number of Encumbrance Months x Monthly Salary/Monthly Longevity amounts</t>
  </si>
  <si>
    <t>WORKSHEET TOTAL</t>
  </si>
  <si>
    <t>Budget Balance calculation is based on the formula:  Budget - Total Expenses - Total Encumbrances</t>
  </si>
  <si>
    <t>Enter total budget amount from SAHARA.  Update every month because benefits budget in E&amp;G cost centers changes monthly, plus budget transfers could change budget.</t>
  </si>
  <si>
    <t>Column R</t>
  </si>
  <si>
    <t>Enter YTD Actuals Expense from SAHARA.</t>
  </si>
  <si>
    <t>Enter the Encumbrance Total from SAHARA.</t>
  </si>
  <si>
    <r>
      <t xml:space="preserve">Budget Balance will be populated through a formula - </t>
    </r>
    <r>
      <rPr>
        <b/>
        <sz val="10"/>
        <rFont val="Arial Narrow"/>
        <family val="2"/>
      </rPr>
      <t>do not change.</t>
    </r>
  </si>
  <si>
    <t xml:space="preserve">Variance will be populated.  Encumbrance calculation can have small rounding variances.  </t>
  </si>
  <si>
    <r>
      <rPr>
        <b/>
        <sz val="10"/>
        <rFont val="Arial Narrow"/>
        <family val="2"/>
      </rPr>
      <t>CHECKPOINT -</t>
    </r>
    <r>
      <rPr>
        <sz val="10"/>
        <rFont val="Arial Narrow"/>
        <family val="2"/>
      </rPr>
      <t xml:space="preserve"> Investigate and resolve variances greater than $100.  Double check any data entry.</t>
    </r>
  </si>
  <si>
    <t>{enter reasons for variances here - will it clear next month, is a budget transfer being processed, etc.}</t>
  </si>
  <si>
    <t>Salary Rate</t>
  </si>
  <si>
    <t>1 - Sep</t>
  </si>
  <si>
    <t>2 - Oct</t>
  </si>
  <si>
    <t>3 - Nov</t>
  </si>
  <si>
    <t>4 - Dec</t>
  </si>
  <si>
    <t>5 - Jan</t>
  </si>
  <si>
    <t>6 - Feb</t>
  </si>
  <si>
    <t>7 - Mar</t>
  </si>
  <si>
    <t>8 - Apr</t>
  </si>
  <si>
    <t>9 - May</t>
  </si>
  <si>
    <t>10 - Jun</t>
  </si>
  <si>
    <t>11 - Jul</t>
  </si>
  <si>
    <t>12 - Aug</t>
  </si>
  <si>
    <t>DETAIL FOR BUDGET LINE A1000:</t>
  </si>
  <si>
    <t>DETAIL FOR BUDGET LINE A4000:</t>
  </si>
  <si>
    <t>SAHARA SCREEN SHOTS RELATED TO INSTRUCTIONS</t>
  </si>
  <si>
    <t>SAHARA Total</t>
  </si>
  <si>
    <t xml:space="preserve">SAHARA Total Row </t>
  </si>
  <si>
    <t>These amounts are used for the SAHARA Total row on the Reconciliation tab, as explained in the Instructions.</t>
  </si>
  <si>
    <t>Accounting Period Number.</t>
  </si>
  <si>
    <t>Reconciliation Template is formatted to give subtotals by  budget categories:</t>
  </si>
  <si>
    <t>FYI:  Reconciler can also hard code amounts to prevent formula driven amounts displaying.</t>
  </si>
  <si>
    <r>
      <rPr>
        <b/>
        <sz val="10"/>
        <color theme="1"/>
        <rFont val="Arial Narrow"/>
        <family val="2"/>
      </rPr>
      <t>Formula in cell will automatically populate.</t>
    </r>
    <r>
      <rPr>
        <sz val="10"/>
        <color theme="1"/>
        <rFont val="Arial Narrow"/>
        <family val="2"/>
      </rPr>
      <t xml:space="preserve"> Prefills with</t>
    </r>
  </si>
  <si>
    <t xml:space="preserve"> </t>
  </si>
  <si>
    <t>Salary Reconciliation Template</t>
  </si>
  <si>
    <t>{See Instructions tab for step-by-step guide}</t>
  </si>
  <si>
    <t>Formulas for Encumbrances on salary and longevity are calculated by  multiplying</t>
  </si>
  <si>
    <t>Employee 13</t>
  </si>
  <si>
    <t>Employee 14</t>
  </si>
  <si>
    <t>&lt;--Remaining budget balance per SAHARA</t>
  </si>
  <si>
    <t>53301 Work Study</t>
  </si>
  <si>
    <t>51210 SW Classified Temp</t>
  </si>
  <si>
    <t>51101 SW Admin Prof</t>
  </si>
  <si>
    <t>51201 SW Classified</t>
  </si>
  <si>
    <t>50101 SW Faculty</t>
  </si>
  <si>
    <t>50205 SW Non Tenure Track</t>
  </si>
  <si>
    <t>50403 SW Teaching Assistant</t>
  </si>
  <si>
    <t>53201 SW Student</t>
  </si>
  <si>
    <t>51110 SW Admin Temp</t>
  </si>
  <si>
    <t>51220 SW Classified Emerg FFCRA</t>
  </si>
  <si>
    <t>54204 SW Research Assistant</t>
  </si>
  <si>
    <t>DETAIL FOR BUDGET LINE A2000:</t>
  </si>
  <si>
    <t>A2000 Total</t>
  </si>
  <si>
    <t>DETAIL FOR BUDGET LINE A2100:</t>
  </si>
  <si>
    <t>A2100 Total</t>
  </si>
  <si>
    <t>Employee 5</t>
  </si>
  <si>
    <t>Employee 6</t>
  </si>
  <si>
    <t>Encum are N/A for Hrly Employees</t>
  </si>
  <si>
    <t>A4000 Total</t>
  </si>
  <si>
    <t>54407 Comm Device</t>
  </si>
  <si>
    <t>Employee Name</t>
  </si>
  <si>
    <t>Monthly Salary</t>
  </si>
  <si>
    <t>Enter Employee Name in budget category sections: A1000, A1200, A2000, A2100</t>
  </si>
  <si>
    <t>Employee Information in A1000, A1200, A2000, A2100</t>
  </si>
  <si>
    <t>This data should be entered from review of PeopleSoft at the beginning of each fiscal year.</t>
  </si>
  <si>
    <r>
      <t>Enter Employee Annual Salary (</t>
    </r>
    <r>
      <rPr>
        <b/>
        <sz val="10"/>
        <color theme="1"/>
        <rFont val="Arial Narrow"/>
        <family val="2"/>
      </rPr>
      <t xml:space="preserve">paid from THIS COST CENTER/PROJECT) </t>
    </r>
    <r>
      <rPr>
        <sz val="10"/>
        <color theme="1"/>
        <rFont val="Arial Narrow"/>
        <family val="2"/>
      </rPr>
      <t xml:space="preserve">and or Employee Hrly Rate in budget category sections: A1000, A1200, A2000, A2100.  </t>
    </r>
  </si>
  <si>
    <t>that may be in deficit</t>
  </si>
  <si>
    <t>A1000, A1200, A2000, A2100, A3000, and A4000.</t>
  </si>
  <si>
    <t>as needed by reconciler.</t>
  </si>
  <si>
    <t>Excel template allows account line items and budget categories to be omitted or added</t>
  </si>
  <si>
    <t>Total Budget for A1200</t>
  </si>
  <si>
    <t>Total Budget for A3000</t>
  </si>
  <si>
    <t>Total Budget for A4000</t>
  </si>
  <si>
    <t>Payroll Benefits-various acct # 's</t>
  </si>
  <si>
    <t>51221 SW Classified Emerg FFCRA</t>
  </si>
  <si>
    <t>Employee 15</t>
  </si>
  <si>
    <t>Student 3</t>
  </si>
  <si>
    <t>Student 4</t>
  </si>
  <si>
    <t>Student 5</t>
  </si>
  <si>
    <t>Employee 16</t>
  </si>
  <si>
    <t>Employee 17</t>
  </si>
  <si>
    <t>Employee 18</t>
  </si>
  <si>
    <t>Employee 19</t>
  </si>
  <si>
    <t>Employee 20</t>
  </si>
  <si>
    <t>Employee 21</t>
  </si>
  <si>
    <t>Employee 22</t>
  </si>
  <si>
    <t>Employee 23</t>
  </si>
  <si>
    <t>Employee 24</t>
  </si>
  <si>
    <t>Employee 25</t>
  </si>
  <si>
    <t>Employee 26</t>
  </si>
  <si>
    <t>Employee 27</t>
  </si>
  <si>
    <t>Employee 28</t>
  </si>
  <si>
    <t>Employee 29</t>
  </si>
  <si>
    <t>Employee 30</t>
  </si>
  <si>
    <t>and encumb calculations to occur.</t>
  </si>
  <si>
    <t>It allows monthly longevity expense</t>
  </si>
  <si>
    <t>Encum for Longevity Pay</t>
  </si>
  <si>
    <t>It allows monthly salary expenses</t>
  </si>
  <si>
    <t>and encumbrance calculations</t>
  </si>
  <si>
    <t>to occur from Column C entries.</t>
  </si>
  <si>
    <t>Mo. Longevity</t>
  </si>
  <si>
    <t>enter total A1200 budget below</t>
  </si>
  <si>
    <t>enter total A3000 budget below</t>
  </si>
  <si>
    <t>enter total A4000 budget below</t>
  </si>
  <si>
    <t>FORMULAS BELOW</t>
  </si>
  <si>
    <t>{Actual Expenses Must Be Entered Each Month in Columns E to P}</t>
  </si>
  <si>
    <t>{Actual Expenses Must Be Entered Each Month, EXCEPT Longevity, in Columns E to P}</t>
  </si>
  <si>
    <t>NOTE - FORMULAS BELOW FOR MONTHLY EXPENSE ASSUME EMPLOYEE IS HERE FOR FULL YEAR. Type in actual amounts for an employee that starts or stops mid-year.</t>
  </si>
  <si>
    <t>Items in yellow need to be entered.  See Instructions Tab for more details.</t>
  </si>
  <si>
    <t>--Must be populated below in Column U--</t>
  </si>
  <si>
    <t>Cell A4</t>
  </si>
  <si>
    <t>Cell A5</t>
  </si>
  <si>
    <t>Cell B5</t>
  </si>
  <si>
    <t>Cell D4</t>
  </si>
  <si>
    <t>Cell E4</t>
  </si>
  <si>
    <t>Cell F4</t>
  </si>
  <si>
    <t>Cell R4</t>
  </si>
  <si>
    <t>Column A</t>
  </si>
  <si>
    <t>Column U</t>
  </si>
  <si>
    <t>Column Q</t>
  </si>
  <si>
    <r>
      <t xml:space="preserve">CHECKPOINT - </t>
    </r>
    <r>
      <rPr>
        <sz val="10"/>
        <color theme="1"/>
        <rFont val="Arial Narrow"/>
        <family val="2"/>
      </rPr>
      <t>Compare Worksheet Total in column R to SAHARA amount entered in column R.</t>
    </r>
  </si>
  <si>
    <r>
      <t xml:space="preserve">CHECKPOINT - </t>
    </r>
    <r>
      <rPr>
        <sz val="10"/>
        <color theme="1"/>
        <rFont val="Arial Narrow"/>
        <family val="2"/>
      </rPr>
      <t>Compare Worksheet Total in column D to SAHARA total entered in column D.  If the two do not agree, the budget is over- or under-funded.</t>
    </r>
  </si>
  <si>
    <t xml:space="preserve">Variance calculation is based on the formula = Worksheet Total  - SAHARA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</si>
</sst>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22"/>
      <name val="Calibri"/>
      <family val="2"/>
    </font>
    <font>
      <sz val="10"/>
      <color rgb="FF0070C0"/>
      <name val="Arial Narrow"/>
      <family val="2"/>
    </font>
    <font>
      <b/>
      <sz val="9"/>
      <color theme="1"/>
      <name val="Arial Narrow"/>
      <family val="2"/>
    </font>
    <font>
      <b/>
      <i/>
      <sz val="8"/>
      <color rgb="FF0070C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b/>
      <u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b/>
      <sz val="9"/>
      <color rgb="FF0070C0"/>
      <name val="Arial Narrow"/>
      <family val="2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0"/>
      <color rgb="FFFF0000"/>
      <name val="Arial Narrow"/>
      <family val="2"/>
    </font>
    <font>
      <sz val="9"/>
      <name val="Arial Narrow"/>
      <family val="2"/>
    </font>
    <font>
      <sz val="9"/>
      <color indexed="81"/>
      <name val="Tahoma"/>
      <family val="2"/>
    </font>
    <font>
      <b/>
      <u/>
      <sz val="10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color indexed="8"/>
      <name val="Arial Narrow"/>
      <family val="2"/>
    </font>
    <font>
      <sz val="9"/>
      <color rgb="FF0070C0"/>
      <name val="Arial Narrow"/>
      <family val="2"/>
    </font>
    <font>
      <i/>
      <sz val="9"/>
      <name val="Arial Narrow"/>
      <family val="2"/>
    </font>
    <font>
      <b/>
      <sz val="9"/>
      <color rgb="FFC00000"/>
      <name val="Arial Narrow"/>
      <family val="2"/>
    </font>
    <font>
      <b/>
      <i/>
      <sz val="9"/>
      <color rgb="FF0070C0"/>
      <name val="Arial Narrow"/>
      <family val="2"/>
    </font>
    <font>
      <sz val="8"/>
      <name val="Arial Narrow"/>
      <family val="2"/>
    </font>
    <font>
      <b/>
      <i/>
      <sz val="9"/>
      <color rgb="FFC00000"/>
      <name val="Arial Narrow"/>
      <family val="2"/>
    </font>
    <font>
      <b/>
      <i/>
      <sz val="8"/>
      <color rgb="FFC0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80">
    <xf numFmtId="0" fontId="0" fillId="0" borderId="0" xfId="0"/>
    <xf numFmtId="0" fontId="2" fillId="0" borderId="0" xfId="1" applyFont="1"/>
    <xf numFmtId="0" fontId="3" fillId="0" borderId="0" xfId="1" applyFont="1"/>
    <xf numFmtId="44" fontId="2" fillId="0" borderId="0" xfId="2" applyFont="1"/>
    <xf numFmtId="44" fontId="2" fillId="2" borderId="7" xfId="2" applyFont="1" applyFill="1" applyBorder="1"/>
    <xf numFmtId="44" fontId="2" fillId="0" borderId="9" xfId="2" applyFont="1" applyFill="1" applyBorder="1"/>
    <xf numFmtId="44" fontId="2" fillId="2" borderId="8" xfId="2" applyFont="1" applyFill="1" applyBorder="1"/>
    <xf numFmtId="0" fontId="2" fillId="0" borderId="0" xfId="1" applyFont="1" applyFill="1" applyBorder="1"/>
    <xf numFmtId="44" fontId="3" fillId="0" borderId="0" xfId="2" applyFont="1" applyFill="1" applyBorder="1"/>
    <xf numFmtId="0" fontId="3" fillId="0" borderId="0" xfId="1" applyFont="1" applyFill="1" applyBorder="1"/>
    <xf numFmtId="44" fontId="2" fillId="0" borderId="0" xfId="2" applyFont="1" applyFill="1" applyBorder="1"/>
    <xf numFmtId="0" fontId="0" fillId="0" borderId="0" xfId="0" applyAlignment="1">
      <alignment horizontal="center"/>
    </xf>
    <xf numFmtId="44" fontId="4" fillId="0" borderId="19" xfId="1" applyNumberFormat="1" applyFont="1" applyFill="1" applyBorder="1"/>
    <xf numFmtId="44" fontId="4" fillId="0" borderId="20" xfId="1" applyNumberFormat="1" applyFont="1" applyFill="1" applyBorder="1"/>
    <xf numFmtId="44" fontId="4" fillId="0" borderId="18" xfId="1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44" fontId="2" fillId="2" borderId="7" xfId="2" applyNumberFormat="1" applyFont="1" applyFill="1" applyBorder="1"/>
    <xf numFmtId="0" fontId="4" fillId="0" borderId="18" xfId="1" applyFont="1" applyBorder="1" applyAlignment="1">
      <alignment horizontal="center"/>
    </xf>
    <xf numFmtId="44" fontId="4" fillId="0" borderId="17" xfId="1" applyNumberFormat="1" applyFont="1" applyBorder="1"/>
    <xf numFmtId="44" fontId="4" fillId="0" borderId="21" xfId="1" applyNumberFormat="1" applyFont="1" applyFill="1" applyBorder="1"/>
    <xf numFmtId="0" fontId="3" fillId="0" borderId="0" xfId="1" applyFont="1" applyFill="1"/>
    <xf numFmtId="0" fontId="2" fillId="0" borderId="0" xfId="1" applyFont="1" applyFill="1"/>
    <xf numFmtId="0" fontId="7" fillId="0" borderId="0" xfId="1" applyFont="1" applyFill="1" applyBorder="1"/>
    <xf numFmtId="44" fontId="4" fillId="3" borderId="13" xfId="2" applyFont="1" applyFill="1" applyBorder="1"/>
    <xf numFmtId="44" fontId="2" fillId="0" borderId="22" xfId="2" applyFont="1" applyBorder="1"/>
    <xf numFmtId="44" fontId="2" fillId="0" borderId="22" xfId="2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horizontal="right"/>
    </xf>
    <xf numFmtId="49" fontId="10" fillId="0" borderId="0" xfId="0" applyNumberFormat="1" applyFont="1" applyAlignment="1">
      <alignment horizontal="left" indent="1"/>
    </xf>
    <xf numFmtId="0" fontId="16" fillId="0" borderId="0" xfId="1" applyFont="1" applyFill="1" applyBorder="1" applyAlignment="1">
      <alignment horizontal="left"/>
    </xf>
    <xf numFmtId="0" fontId="17" fillId="0" borderId="0" xfId="1" applyFont="1"/>
    <xf numFmtId="0" fontId="17" fillId="0" borderId="0" xfId="1" applyFont="1" applyFill="1"/>
    <xf numFmtId="0" fontId="19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4"/>
    </xf>
    <xf numFmtId="0" fontId="21" fillId="0" borderId="0" xfId="0" applyFont="1" applyAlignment="1">
      <alignment horizontal="left"/>
    </xf>
    <xf numFmtId="0" fontId="22" fillId="0" borderId="0" xfId="0" applyFont="1"/>
    <xf numFmtId="0" fontId="2" fillId="0" borderId="0" xfId="0" applyFont="1"/>
    <xf numFmtId="0" fontId="5" fillId="0" borderId="0" xfId="1" quotePrefix="1" applyFont="1" applyFill="1"/>
    <xf numFmtId="0" fontId="4" fillId="5" borderId="14" xfId="1" applyFont="1" applyFill="1" applyBorder="1" applyAlignment="1">
      <alignment horizontal="center"/>
    </xf>
    <xf numFmtId="44" fontId="4" fillId="5" borderId="15" xfId="2" applyFont="1" applyFill="1" applyBorder="1"/>
    <xf numFmtId="44" fontId="4" fillId="5" borderId="16" xfId="2" applyFont="1" applyFill="1" applyBorder="1"/>
    <xf numFmtId="44" fontId="4" fillId="5" borderId="14" xfId="1" applyNumberFormat="1" applyFont="1" applyFill="1" applyBorder="1"/>
    <xf numFmtId="44" fontId="4" fillId="0" borderId="0" xfId="2" applyFont="1" applyFill="1" applyBorder="1"/>
    <xf numFmtId="44" fontId="4" fillId="0" borderId="22" xfId="2" applyFont="1" applyFill="1" applyBorder="1"/>
    <xf numFmtId="0" fontId="2" fillId="7" borderId="7" xfId="1" applyFont="1" applyFill="1" applyBorder="1" applyAlignment="1">
      <alignment horizontal="left"/>
    </xf>
    <xf numFmtId="0" fontId="2" fillId="7" borderId="8" xfId="1" applyFont="1" applyFill="1" applyBorder="1" applyAlignment="1">
      <alignment horizontal="left"/>
    </xf>
    <xf numFmtId="0" fontId="2" fillId="8" borderId="7" xfId="1" applyFont="1" applyFill="1" applyBorder="1" applyAlignment="1">
      <alignment horizontal="left"/>
    </xf>
    <xf numFmtId="0" fontId="2" fillId="9" borderId="7" xfId="1" applyFont="1" applyFill="1" applyBorder="1" applyAlignment="1">
      <alignment horizontal="left"/>
    </xf>
    <xf numFmtId="0" fontId="2" fillId="7" borderId="6" xfId="1" applyFont="1" applyFill="1" applyBorder="1" applyAlignment="1">
      <alignment horizontal="left"/>
    </xf>
    <xf numFmtId="0" fontId="8" fillId="7" borderId="3" xfId="1" applyFont="1" applyFill="1" applyBorder="1" applyAlignment="1">
      <alignment horizontal="center"/>
    </xf>
    <xf numFmtId="0" fontId="2" fillId="7" borderId="4" xfId="1" applyFont="1" applyFill="1" applyBorder="1" applyAlignment="1">
      <alignment horizontal="left"/>
    </xf>
    <xf numFmtId="0" fontId="2" fillId="9" borderId="8" xfId="1" applyFont="1" applyFill="1" applyBorder="1" applyAlignment="1">
      <alignment horizontal="left"/>
    </xf>
    <xf numFmtId="0" fontId="2" fillId="8" borderId="8" xfId="1" applyFont="1" applyFill="1" applyBorder="1" applyAlignment="1">
      <alignment horizontal="left"/>
    </xf>
    <xf numFmtId="0" fontId="2" fillId="6" borderId="8" xfId="1" applyFont="1" applyFill="1" applyBorder="1"/>
    <xf numFmtId="0" fontId="25" fillId="0" borderId="0" xfId="1" applyFont="1" applyFill="1" applyBorder="1"/>
    <xf numFmtId="0" fontId="16" fillId="2" borderId="2" xfId="1" applyFont="1" applyFill="1" applyBorder="1" applyAlignment="1">
      <alignment horizontal="center" wrapText="1"/>
    </xf>
    <xf numFmtId="0" fontId="18" fillId="2" borderId="11" xfId="1" applyFont="1" applyFill="1" applyBorder="1" applyAlignment="1">
      <alignment horizontal="center"/>
    </xf>
    <xf numFmtId="0" fontId="18" fillId="2" borderId="11" xfId="1" applyFont="1" applyFill="1" applyBorder="1" applyAlignment="1">
      <alignment horizontal="center" vertical="top"/>
    </xf>
    <xf numFmtId="0" fontId="16" fillId="2" borderId="2" xfId="1" applyFont="1" applyFill="1" applyBorder="1" applyAlignment="1">
      <alignment horizontal="center"/>
    </xf>
    <xf numFmtId="0" fontId="26" fillId="0" borderId="0" xfId="0" applyFont="1"/>
    <xf numFmtId="0" fontId="23" fillId="4" borderId="2" xfId="1" applyFont="1" applyFill="1" applyBorder="1" applyAlignment="1">
      <alignment horizontal="center" wrapText="1"/>
    </xf>
    <xf numFmtId="0" fontId="27" fillId="0" borderId="0" xfId="0" applyFont="1"/>
    <xf numFmtId="0" fontId="28" fillId="0" borderId="0" xfId="0" quotePrefix="1" applyFont="1"/>
    <xf numFmtId="0" fontId="29" fillId="10" borderId="11" xfId="1" applyFont="1" applyFill="1" applyBorder="1" applyAlignment="1">
      <alignment horizontal="center"/>
    </xf>
    <xf numFmtId="49" fontId="2" fillId="7" borderId="6" xfId="1" applyNumberFormat="1" applyFont="1" applyFill="1" applyBorder="1" applyAlignment="1">
      <alignment horizontal="center"/>
    </xf>
    <xf numFmtId="49" fontId="4" fillId="7" borderId="4" xfId="1" applyNumberFormat="1" applyFont="1" applyFill="1" applyBorder="1" applyAlignment="1">
      <alignment horizontal="center"/>
    </xf>
    <xf numFmtId="0" fontId="4" fillId="7" borderId="6" xfId="1" applyFont="1" applyFill="1" applyBorder="1" applyAlignment="1">
      <alignment horizontal="center"/>
    </xf>
    <xf numFmtId="0" fontId="4" fillId="7" borderId="5" xfId="1" applyFont="1" applyFill="1" applyBorder="1" applyAlignment="1">
      <alignment horizontal="center"/>
    </xf>
    <xf numFmtId="44" fontId="4" fillId="2" borderId="7" xfId="2" applyFont="1" applyFill="1" applyBorder="1"/>
    <xf numFmtId="44" fontId="2" fillId="5" borderId="25" xfId="2" applyFont="1" applyFill="1" applyBorder="1"/>
    <xf numFmtId="44" fontId="4" fillId="0" borderId="9" xfId="2" applyFont="1" applyFill="1" applyBorder="1"/>
    <xf numFmtId="0" fontId="23" fillId="0" borderId="0" xfId="1" applyFont="1"/>
    <xf numFmtId="0" fontId="23" fillId="4" borderId="3" xfId="1" applyFont="1" applyFill="1" applyBorder="1" applyAlignment="1">
      <alignment horizontal="left"/>
    </xf>
    <xf numFmtId="0" fontId="23" fillId="4" borderId="4" xfId="1" applyFont="1" applyFill="1" applyBorder="1" applyAlignment="1">
      <alignment horizontal="center"/>
    </xf>
    <xf numFmtId="0" fontId="17" fillId="4" borderId="4" xfId="1" applyFont="1" applyFill="1" applyBorder="1" applyAlignment="1">
      <alignment horizontal="center" wrapText="1"/>
    </xf>
    <xf numFmtId="0" fontId="17" fillId="4" borderId="3" xfId="1" applyFont="1" applyFill="1" applyBorder="1" applyAlignment="1">
      <alignment horizontal="center" wrapText="1"/>
    </xf>
    <xf numFmtId="0" fontId="17" fillId="4" borderId="5" xfId="1" applyFont="1" applyFill="1" applyBorder="1" applyAlignment="1">
      <alignment horizontal="center" wrapText="1"/>
    </xf>
    <xf numFmtId="0" fontId="30" fillId="0" borderId="0" xfId="1" applyFont="1" applyFill="1" applyAlignment="1">
      <alignment wrapText="1"/>
    </xf>
    <xf numFmtId="0" fontId="30" fillId="0" borderId="0" xfId="1" applyFont="1"/>
    <xf numFmtId="0" fontId="23" fillId="4" borderId="11" xfId="1" applyFont="1" applyFill="1" applyBorder="1" applyAlignment="1">
      <alignment horizontal="left"/>
    </xf>
    <xf numFmtId="49" fontId="30" fillId="4" borderId="11" xfId="1" applyNumberFormat="1" applyFont="1" applyFill="1" applyBorder="1" applyAlignment="1">
      <alignment horizontal="center"/>
    </xf>
    <xf numFmtId="49" fontId="17" fillId="4" borderId="10" xfId="1" applyNumberFormat="1" applyFont="1" applyFill="1" applyBorder="1" applyAlignment="1">
      <alignment horizontal="center"/>
    </xf>
    <xf numFmtId="0" fontId="17" fillId="4" borderId="11" xfId="1" applyFont="1" applyFill="1" applyBorder="1" applyAlignment="1">
      <alignment horizontal="center"/>
    </xf>
    <xf numFmtId="0" fontId="17" fillId="4" borderId="12" xfId="1" applyFont="1" applyFill="1" applyBorder="1" applyAlignment="1">
      <alignment horizontal="center"/>
    </xf>
    <xf numFmtId="0" fontId="23" fillId="0" borderId="0" xfId="1" applyFont="1" applyFill="1"/>
    <xf numFmtId="0" fontId="23" fillId="10" borderId="11" xfId="1" applyFont="1" applyFill="1" applyBorder="1" applyAlignment="1">
      <alignment horizontal="center"/>
    </xf>
    <xf numFmtId="0" fontId="23" fillId="4" borderId="3" xfId="1" applyFont="1" applyFill="1" applyBorder="1" applyAlignment="1">
      <alignment horizontal="center"/>
    </xf>
    <xf numFmtId="0" fontId="2" fillId="6" borderId="7" xfId="1" applyFont="1" applyFill="1" applyBorder="1" applyAlignment="1">
      <alignment horizontal="left"/>
    </xf>
    <xf numFmtId="44" fontId="2" fillId="2" borderId="9" xfId="2" applyFont="1" applyFill="1" applyBorder="1"/>
    <xf numFmtId="0" fontId="29" fillId="10" borderId="2" xfId="1" applyFont="1" applyFill="1" applyBorder="1" applyAlignment="1">
      <alignment horizontal="center"/>
    </xf>
    <xf numFmtId="0" fontId="23" fillId="10" borderId="2" xfId="1" applyFont="1" applyFill="1" applyBorder="1" applyAlignment="1">
      <alignment horizontal="center"/>
    </xf>
    <xf numFmtId="44" fontId="2" fillId="2" borderId="7" xfId="2" applyFont="1" applyFill="1" applyBorder="1" applyAlignment="1">
      <alignment horizontal="center"/>
    </xf>
    <xf numFmtId="44" fontId="4" fillId="2" borderId="0" xfId="2" applyFont="1" applyFill="1" applyBorder="1"/>
    <xf numFmtId="44" fontId="4" fillId="2" borderId="8" xfId="2" applyFont="1" applyFill="1" applyBorder="1"/>
    <xf numFmtId="44" fontId="4" fillId="2" borderId="9" xfId="2" applyFont="1" applyFill="1" applyBorder="1"/>
    <xf numFmtId="0" fontId="2" fillId="12" borderId="8" xfId="1" applyFont="1" applyFill="1" applyBorder="1" applyAlignment="1">
      <alignment horizontal="left"/>
    </xf>
    <xf numFmtId="0" fontId="2" fillId="12" borderId="7" xfId="1" applyFont="1" applyFill="1" applyBorder="1" applyAlignment="1">
      <alignment horizontal="left"/>
    </xf>
    <xf numFmtId="0" fontId="2" fillId="13" borderId="7" xfId="1" applyFont="1" applyFill="1" applyBorder="1" applyAlignment="1">
      <alignment horizontal="left" vertical="center"/>
    </xf>
    <xf numFmtId="0" fontId="2" fillId="13" borderId="8" xfId="1" applyFont="1" applyFill="1" applyBorder="1" applyAlignment="1">
      <alignment horizontal="left" vertical="center"/>
    </xf>
    <xf numFmtId="0" fontId="2" fillId="12" borderId="0" xfId="1" applyFont="1" applyFill="1" applyBorder="1" applyAlignment="1">
      <alignment horizontal="left"/>
    </xf>
    <xf numFmtId="49" fontId="2" fillId="12" borderId="0" xfId="1" applyNumberFormat="1" applyFont="1" applyFill="1" applyBorder="1" applyAlignment="1">
      <alignment horizontal="center"/>
    </xf>
    <xf numFmtId="49" fontId="4" fillId="12" borderId="8" xfId="1" applyNumberFormat="1" applyFont="1" applyFill="1" applyBorder="1" applyAlignment="1">
      <alignment horizontal="center"/>
    </xf>
    <xf numFmtId="0" fontId="4" fillId="12" borderId="9" xfId="1" applyFont="1" applyFill="1" applyBorder="1" applyAlignment="1">
      <alignment horizontal="center"/>
    </xf>
    <xf numFmtId="0" fontId="4" fillId="7" borderId="33" xfId="1" applyFont="1" applyFill="1" applyBorder="1" applyAlignment="1">
      <alignment horizontal="center"/>
    </xf>
    <xf numFmtId="0" fontId="4" fillId="7" borderId="32" xfId="1" applyFont="1" applyFill="1" applyBorder="1" applyAlignment="1">
      <alignment horizontal="center"/>
    </xf>
    <xf numFmtId="44" fontId="4" fillId="7" borderId="32" xfId="2" applyFont="1" applyFill="1" applyBorder="1"/>
    <xf numFmtId="0" fontId="2" fillId="9" borderId="0" xfId="1" applyFont="1" applyFill="1" applyBorder="1" applyAlignment="1">
      <alignment horizontal="left"/>
    </xf>
    <xf numFmtId="49" fontId="2" fillId="9" borderId="0" xfId="1" applyNumberFormat="1" applyFont="1" applyFill="1" applyBorder="1" applyAlignment="1">
      <alignment horizontal="center"/>
    </xf>
    <xf numFmtId="49" fontId="4" fillId="9" borderId="8" xfId="1" applyNumberFormat="1" applyFont="1" applyFill="1" applyBorder="1" applyAlignment="1">
      <alignment horizontal="center"/>
    </xf>
    <xf numFmtId="0" fontId="4" fillId="9" borderId="9" xfId="1" applyFont="1" applyFill="1" applyBorder="1" applyAlignment="1">
      <alignment horizontal="center"/>
    </xf>
    <xf numFmtId="0" fontId="4" fillId="12" borderId="33" xfId="1" applyFont="1" applyFill="1" applyBorder="1" applyAlignment="1">
      <alignment horizontal="center"/>
    </xf>
    <xf numFmtId="0" fontId="4" fillId="12" borderId="32" xfId="1" applyFont="1" applyFill="1" applyBorder="1" applyAlignment="1">
      <alignment horizontal="center"/>
    </xf>
    <xf numFmtId="44" fontId="4" fillId="12" borderId="32" xfId="2" applyFont="1" applyFill="1" applyBorder="1"/>
    <xf numFmtId="0" fontId="2" fillId="13" borderId="8" xfId="1" applyFont="1" applyFill="1" applyBorder="1" applyAlignment="1">
      <alignment horizontal="left"/>
    </xf>
    <xf numFmtId="0" fontId="2" fillId="13" borderId="0" xfId="1" applyFont="1" applyFill="1" applyBorder="1" applyAlignment="1">
      <alignment horizontal="left"/>
    </xf>
    <xf numFmtId="49" fontId="2" fillId="13" borderId="0" xfId="1" applyNumberFormat="1" applyFont="1" applyFill="1" applyBorder="1" applyAlignment="1">
      <alignment horizontal="center"/>
    </xf>
    <xf numFmtId="49" fontId="4" fillId="13" borderId="8" xfId="1" applyNumberFormat="1" applyFont="1" applyFill="1" applyBorder="1" applyAlignment="1">
      <alignment horizontal="center"/>
    </xf>
    <xf numFmtId="0" fontId="4" fillId="13" borderId="9" xfId="1" applyFont="1" applyFill="1" applyBorder="1" applyAlignment="1">
      <alignment horizontal="center"/>
    </xf>
    <xf numFmtId="0" fontId="4" fillId="9" borderId="33" xfId="1" applyFont="1" applyFill="1" applyBorder="1" applyAlignment="1">
      <alignment horizontal="center"/>
    </xf>
    <xf numFmtId="0" fontId="4" fillId="9" borderId="32" xfId="1" applyFont="1" applyFill="1" applyBorder="1" applyAlignment="1">
      <alignment horizontal="center"/>
    </xf>
    <xf numFmtId="44" fontId="4" fillId="9" borderId="32" xfId="2" applyFont="1" applyFill="1" applyBorder="1"/>
    <xf numFmtId="0" fontId="4" fillId="3" borderId="34" xfId="1" applyFont="1" applyFill="1" applyBorder="1" applyAlignment="1">
      <alignment horizontal="center"/>
    </xf>
    <xf numFmtId="0" fontId="4" fillId="3" borderId="20" xfId="1" applyFont="1" applyFill="1" applyBorder="1" applyAlignment="1">
      <alignment horizontal="center"/>
    </xf>
    <xf numFmtId="44" fontId="4" fillId="3" borderId="34" xfId="2" applyFont="1" applyFill="1" applyBorder="1"/>
    <xf numFmtId="0" fontId="4" fillId="6" borderId="32" xfId="1" applyFont="1" applyFill="1" applyBorder="1"/>
    <xf numFmtId="0" fontId="4" fillId="6" borderId="32" xfId="1" applyFont="1" applyFill="1" applyBorder="1" applyAlignment="1">
      <alignment horizontal="center"/>
    </xf>
    <xf numFmtId="0" fontId="2" fillId="6" borderId="8" xfId="1" applyFont="1" applyFill="1" applyBorder="1" applyAlignment="1">
      <alignment horizontal="left"/>
    </xf>
    <xf numFmtId="0" fontId="2" fillId="6" borderId="0" xfId="1" applyFont="1" applyFill="1" applyBorder="1" applyAlignment="1">
      <alignment horizontal="left"/>
    </xf>
    <xf numFmtId="49" fontId="2" fillId="6" borderId="0" xfId="1" applyNumberFormat="1" applyFont="1" applyFill="1" applyBorder="1" applyAlignment="1">
      <alignment horizontal="center"/>
    </xf>
    <xf numFmtId="49" fontId="4" fillId="6" borderId="8" xfId="1" applyNumberFormat="1" applyFont="1" applyFill="1" applyBorder="1" applyAlignment="1">
      <alignment horizontal="center"/>
    </xf>
    <xf numFmtId="0" fontId="4" fillId="6" borderId="0" xfId="1" applyFont="1" applyFill="1" applyBorder="1" applyAlignment="1">
      <alignment horizontal="center"/>
    </xf>
    <xf numFmtId="0" fontId="4" fillId="6" borderId="9" xfId="1" applyFont="1" applyFill="1" applyBorder="1" applyAlignment="1">
      <alignment horizontal="center"/>
    </xf>
    <xf numFmtId="0" fontId="4" fillId="8" borderId="33" xfId="1" applyFont="1" applyFill="1" applyBorder="1" applyAlignment="1">
      <alignment horizontal="center"/>
    </xf>
    <xf numFmtId="0" fontId="4" fillId="8" borderId="32" xfId="1" applyFont="1" applyFill="1" applyBorder="1" applyAlignment="1">
      <alignment horizontal="center"/>
    </xf>
    <xf numFmtId="44" fontId="4" fillId="8" borderId="32" xfId="2" applyFont="1" applyFill="1" applyBorder="1"/>
    <xf numFmtId="0" fontId="4" fillId="9" borderId="31" xfId="1" applyFont="1" applyFill="1" applyBorder="1" applyAlignment="1">
      <alignment horizontal="center" wrapText="1"/>
    </xf>
    <xf numFmtId="0" fontId="4" fillId="13" borderId="31" xfId="1" applyFont="1" applyFill="1" applyBorder="1" applyAlignment="1">
      <alignment horizontal="center" wrapText="1"/>
    </xf>
    <xf numFmtId="0" fontId="4" fillId="7" borderId="3" xfId="1" applyFont="1" applyFill="1" applyBorder="1" applyAlignment="1">
      <alignment horizontal="center" wrapText="1"/>
    </xf>
    <xf numFmtId="0" fontId="2" fillId="8" borderId="0" xfId="1" applyFont="1" applyFill="1" applyBorder="1" applyAlignment="1">
      <alignment horizontal="left"/>
    </xf>
    <xf numFmtId="49" fontId="2" fillId="8" borderId="0" xfId="1" applyNumberFormat="1" applyFont="1" applyFill="1" applyBorder="1" applyAlignment="1">
      <alignment horizontal="center"/>
    </xf>
    <xf numFmtId="49" fontId="4" fillId="8" borderId="8" xfId="1" applyNumberFormat="1" applyFont="1" applyFill="1" applyBorder="1" applyAlignment="1">
      <alignment horizontal="center"/>
    </xf>
    <xf numFmtId="0" fontId="4" fillId="8" borderId="9" xfId="1" applyFont="1" applyFill="1" applyBorder="1" applyAlignment="1">
      <alignment horizontal="center"/>
    </xf>
    <xf numFmtId="0" fontId="4" fillId="13" borderId="33" xfId="1" applyFont="1" applyFill="1" applyBorder="1" applyAlignment="1">
      <alignment horizontal="center"/>
    </xf>
    <xf numFmtId="0" fontId="4" fillId="13" borderId="32" xfId="1" applyFont="1" applyFill="1" applyBorder="1" applyAlignment="1">
      <alignment horizontal="center"/>
    </xf>
    <xf numFmtId="44" fontId="4" fillId="13" borderId="32" xfId="2" applyFont="1" applyFill="1" applyBorder="1"/>
    <xf numFmtId="49" fontId="2" fillId="6" borderId="35" xfId="1" applyNumberFormat="1" applyFont="1" applyFill="1" applyBorder="1" applyAlignment="1">
      <alignment horizontal="center"/>
    </xf>
    <xf numFmtId="44" fontId="4" fillId="0" borderId="8" xfId="2" applyFont="1" applyFill="1" applyBorder="1"/>
    <xf numFmtId="44" fontId="2" fillId="0" borderId="8" xfId="2" applyFont="1" applyFill="1" applyBorder="1"/>
    <xf numFmtId="0" fontId="23" fillId="0" borderId="0" xfId="1" applyFont="1" applyFill="1" applyBorder="1" applyAlignment="1">
      <alignment horizontal="left"/>
    </xf>
    <xf numFmtId="44" fontId="16" fillId="7" borderId="4" xfId="1" applyNumberFormat="1" applyFont="1" applyFill="1" applyBorder="1" applyAlignment="1">
      <alignment horizontal="center" wrapText="1"/>
    </xf>
    <xf numFmtId="44" fontId="23" fillId="0" borderId="7" xfId="4" applyNumberFormat="1" applyFont="1" applyFill="1" applyBorder="1"/>
    <xf numFmtId="44" fontId="23" fillId="0" borderId="7" xfId="2" applyNumberFormat="1" applyFont="1" applyFill="1" applyBorder="1"/>
    <xf numFmtId="44" fontId="16" fillId="7" borderId="32" xfId="3" applyNumberFormat="1" applyFont="1" applyFill="1" applyBorder="1" applyAlignment="1">
      <alignment horizontal="center"/>
    </xf>
    <xf numFmtId="44" fontId="16" fillId="12" borderId="31" xfId="1" applyNumberFormat="1" applyFont="1" applyFill="1" applyBorder="1" applyAlignment="1">
      <alignment horizontal="center" wrapText="1"/>
    </xf>
    <xf numFmtId="44" fontId="23" fillId="0" borderId="7" xfId="3" applyNumberFormat="1" applyFont="1" applyFill="1" applyBorder="1" applyAlignment="1">
      <alignment horizontal="left"/>
    </xf>
    <xf numFmtId="44" fontId="16" fillId="0" borderId="8" xfId="3" applyNumberFormat="1" applyFont="1" applyFill="1" applyBorder="1" applyAlignment="1">
      <alignment horizontal="left"/>
    </xf>
    <xf numFmtId="44" fontId="23" fillId="0" borderId="7" xfId="3" applyNumberFormat="1" applyFont="1" applyFill="1" applyBorder="1" applyAlignment="1">
      <alignment horizontal="center"/>
    </xf>
    <xf numFmtId="44" fontId="16" fillId="12" borderId="32" xfId="3" applyNumberFormat="1" applyFont="1" applyFill="1" applyBorder="1" applyAlignment="1">
      <alignment horizontal="center"/>
    </xf>
    <xf numFmtId="44" fontId="16" fillId="9" borderId="31" xfId="1" applyNumberFormat="1" applyFont="1" applyFill="1" applyBorder="1" applyAlignment="1">
      <alignment horizontal="center" wrapText="1"/>
    </xf>
    <xf numFmtId="44" fontId="16" fillId="9" borderId="32" xfId="3" applyNumberFormat="1" applyFont="1" applyFill="1" applyBorder="1" applyAlignment="1">
      <alignment horizontal="center"/>
    </xf>
    <xf numFmtId="44" fontId="16" fillId="13" borderId="31" xfId="1" applyNumberFormat="1" applyFont="1" applyFill="1" applyBorder="1" applyAlignment="1">
      <alignment horizontal="center" wrapText="1"/>
    </xf>
    <xf numFmtId="44" fontId="23" fillId="0" borderId="0" xfId="3" applyNumberFormat="1" applyFont="1" applyFill="1" applyBorder="1" applyAlignment="1">
      <alignment horizontal="left"/>
    </xf>
    <xf numFmtId="44" fontId="16" fillId="8" borderId="7" xfId="1" applyNumberFormat="1" applyFont="1" applyFill="1" applyBorder="1" applyAlignment="1">
      <alignment horizontal="center" wrapText="1"/>
    </xf>
    <xf numFmtId="44" fontId="16" fillId="6" borderId="31" xfId="1" applyNumberFormat="1" applyFont="1" applyFill="1" applyBorder="1" applyAlignment="1">
      <alignment horizontal="center" wrapText="1"/>
    </xf>
    <xf numFmtId="44" fontId="16" fillId="0" borderId="7" xfId="3" applyNumberFormat="1" applyFont="1" applyFill="1" applyBorder="1" applyAlignment="1">
      <alignment horizontal="center"/>
    </xf>
    <xf numFmtId="44" fontId="16" fillId="3" borderId="34" xfId="3" applyNumberFormat="1" applyFont="1" applyFill="1" applyBorder="1" applyAlignment="1">
      <alignment horizontal="center"/>
    </xf>
    <xf numFmtId="0" fontId="16" fillId="0" borderId="14" xfId="1" applyFont="1" applyFill="1" applyBorder="1" applyAlignment="1">
      <alignment horizontal="center"/>
    </xf>
    <xf numFmtId="0" fontId="16" fillId="0" borderId="18" xfId="1" applyFont="1" applyBorder="1" applyAlignment="1">
      <alignment horizontal="center"/>
    </xf>
    <xf numFmtId="0" fontId="31" fillId="0" borderId="0" xfId="1" applyFont="1" applyFill="1" applyBorder="1"/>
    <xf numFmtId="0" fontId="23" fillId="0" borderId="0" xfId="1" applyFont="1" applyFill="1" applyBorder="1"/>
    <xf numFmtId="1" fontId="18" fillId="2" borderId="3" xfId="1" applyNumberFormat="1" applyFont="1" applyFill="1" applyBorder="1" applyAlignment="1">
      <alignment horizontal="center" vertical="center"/>
    </xf>
    <xf numFmtId="0" fontId="18" fillId="2" borderId="3" xfId="1" applyNumberFormat="1" applyFont="1" applyFill="1" applyBorder="1" applyAlignment="1">
      <alignment horizontal="center" vertical="center"/>
    </xf>
    <xf numFmtId="0" fontId="23" fillId="2" borderId="3" xfId="1" applyNumberFormat="1" applyFont="1" applyFill="1" applyBorder="1" applyAlignment="1">
      <alignment horizontal="center" vertical="center"/>
    </xf>
    <xf numFmtId="0" fontId="23" fillId="2" borderId="11" xfId="1" applyFont="1" applyFill="1" applyBorder="1" applyAlignment="1">
      <alignment horizontal="left"/>
    </xf>
    <xf numFmtId="0" fontId="32" fillId="2" borderId="11" xfId="1" applyFont="1" applyFill="1" applyBorder="1" applyAlignment="1">
      <alignment horizontal="center"/>
    </xf>
    <xf numFmtId="0" fontId="31" fillId="0" borderId="0" xfId="1" applyFont="1" applyFill="1" applyBorder="1" applyAlignment="1">
      <alignment horizontal="left"/>
    </xf>
    <xf numFmtId="0" fontId="30" fillId="0" borderId="0" xfId="1" applyFont="1" applyFill="1" applyBorder="1"/>
    <xf numFmtId="44" fontId="2" fillId="2" borderId="7" xfId="2" applyFont="1" applyFill="1" applyBorder="1" applyAlignment="1">
      <alignment horizontal="center" wrapText="1"/>
    </xf>
    <xf numFmtId="44" fontId="10" fillId="0" borderId="0" xfId="0" applyNumberFormat="1" applyFont="1"/>
    <xf numFmtId="0" fontId="2" fillId="12" borderId="0" xfId="1" applyFont="1" applyFill="1" applyBorder="1" applyAlignment="1">
      <alignment horizontal="center"/>
    </xf>
    <xf numFmtId="0" fontId="2" fillId="9" borderId="0" xfId="1" applyFont="1" applyFill="1" applyBorder="1" applyAlignment="1">
      <alignment horizontal="center"/>
    </xf>
    <xf numFmtId="0" fontId="2" fillId="13" borderId="0" xfId="1" applyFont="1" applyFill="1" applyBorder="1" applyAlignment="1">
      <alignment horizontal="center"/>
    </xf>
    <xf numFmtId="0" fontId="2" fillId="8" borderId="0" xfId="1" applyFont="1" applyFill="1" applyBorder="1" applyAlignment="1">
      <alignment horizontal="center"/>
    </xf>
    <xf numFmtId="49" fontId="34" fillId="0" borderId="0" xfId="1" applyNumberFormat="1" applyFont="1" applyAlignment="1"/>
    <xf numFmtId="0" fontId="18" fillId="2" borderId="3" xfId="1" applyFont="1" applyFill="1" applyBorder="1" applyAlignment="1">
      <alignment horizontal="center"/>
    </xf>
    <xf numFmtId="0" fontId="30" fillId="0" borderId="0" xfId="1" applyFont="1" applyFill="1"/>
    <xf numFmtId="1" fontId="30" fillId="4" borderId="3" xfId="1" applyNumberFormat="1" applyFont="1" applyFill="1" applyBorder="1" applyAlignment="1">
      <alignment horizontal="center" vertical="center"/>
    </xf>
    <xf numFmtId="0" fontId="30" fillId="0" borderId="0" xfId="1" applyFont="1" applyFill="1" applyAlignment="1"/>
    <xf numFmtId="0" fontId="33" fillId="0" borderId="0" xfId="1" applyFont="1" applyFill="1" applyAlignment="1">
      <alignment horizontal="center"/>
    </xf>
    <xf numFmtId="0" fontId="29" fillId="0" borderId="0" xfId="0" applyFont="1"/>
    <xf numFmtId="0" fontId="16" fillId="7" borderId="3" xfId="1" applyFont="1" applyFill="1" applyBorder="1" applyAlignment="1">
      <alignment horizontal="center"/>
    </xf>
    <xf numFmtId="44" fontId="23" fillId="7" borderId="7" xfId="2" applyNumberFormat="1" applyFont="1" applyFill="1" applyBorder="1"/>
    <xf numFmtId="0" fontId="23" fillId="7" borderId="7" xfId="1" applyFont="1" applyFill="1" applyBorder="1" applyAlignment="1">
      <alignment horizontal="left"/>
    </xf>
    <xf numFmtId="44" fontId="23" fillId="7" borderId="11" xfId="2" applyNumberFormat="1" applyFont="1" applyFill="1" applyBorder="1"/>
    <xf numFmtId="0" fontId="23" fillId="7" borderId="11" xfId="1" applyFont="1" applyFill="1" applyBorder="1" applyAlignment="1">
      <alignment horizontal="left"/>
    </xf>
    <xf numFmtId="44" fontId="31" fillId="0" borderId="6" xfId="2" applyNumberFormat="1" applyFont="1" applyFill="1" applyBorder="1"/>
    <xf numFmtId="0" fontId="31" fillId="0" borderId="6" xfId="1" applyFont="1" applyFill="1" applyBorder="1" applyAlignment="1">
      <alignment horizontal="left"/>
    </xf>
    <xf numFmtId="0" fontId="23" fillId="0" borderId="0" xfId="1" applyFont="1" applyAlignment="1">
      <alignment horizontal="center"/>
    </xf>
    <xf numFmtId="44" fontId="23" fillId="11" borderId="7" xfId="2" applyNumberFormat="1" applyFont="1" applyFill="1" applyBorder="1"/>
    <xf numFmtId="0" fontId="23" fillId="11" borderId="7" xfId="1" applyFont="1" applyFill="1" applyBorder="1" applyAlignment="1">
      <alignment horizontal="left"/>
    </xf>
    <xf numFmtId="44" fontId="23" fillId="11" borderId="11" xfId="2" applyNumberFormat="1" applyFont="1" applyFill="1" applyBorder="1"/>
    <xf numFmtId="0" fontId="23" fillId="11" borderId="11" xfId="1" applyFont="1" applyFill="1" applyBorder="1" applyAlignment="1">
      <alignment horizontal="left"/>
    </xf>
    <xf numFmtId="44" fontId="23" fillId="13" borderId="7" xfId="2" applyNumberFormat="1" applyFont="1" applyFill="1" applyBorder="1"/>
    <xf numFmtId="0" fontId="23" fillId="13" borderId="7" xfId="1" applyFont="1" applyFill="1" applyBorder="1" applyAlignment="1">
      <alignment horizontal="left"/>
    </xf>
    <xf numFmtId="44" fontId="23" fillId="13" borderId="11" xfId="2" applyNumberFormat="1" applyFont="1" applyFill="1" applyBorder="1"/>
    <xf numFmtId="0" fontId="23" fillId="13" borderId="11" xfId="1" applyFont="1" applyFill="1" applyBorder="1" applyAlignment="1">
      <alignment horizontal="left"/>
    </xf>
    <xf numFmtId="44" fontId="23" fillId="8" borderId="3" xfId="2" applyFont="1" applyFill="1" applyBorder="1"/>
    <xf numFmtId="0" fontId="23" fillId="8" borderId="3" xfId="1" applyFont="1" applyFill="1" applyBorder="1" applyAlignment="1">
      <alignment horizontal="left"/>
    </xf>
    <xf numFmtId="44" fontId="23" fillId="8" borderId="7" xfId="2" applyFont="1" applyFill="1" applyBorder="1"/>
    <xf numFmtId="0" fontId="23" fillId="8" borderId="7" xfId="1" applyFont="1" applyFill="1" applyBorder="1" applyAlignment="1">
      <alignment horizontal="left"/>
    </xf>
    <xf numFmtId="44" fontId="23" fillId="8" borderId="11" xfId="2" applyFont="1" applyFill="1" applyBorder="1"/>
    <xf numFmtId="0" fontId="23" fillId="8" borderId="11" xfId="1" applyFont="1" applyFill="1" applyBorder="1" applyAlignment="1">
      <alignment horizontal="left"/>
    </xf>
    <xf numFmtId="0" fontId="34" fillId="0" borderId="0" xfId="1" applyFont="1" applyBorder="1" applyAlignment="1"/>
    <xf numFmtId="0" fontId="30" fillId="0" borderId="0" xfId="1" applyFont="1" applyBorder="1"/>
    <xf numFmtId="44" fontId="30" fillId="0" borderId="0" xfId="1" applyNumberFormat="1" applyFont="1"/>
    <xf numFmtId="44" fontId="23" fillId="8" borderId="0" xfId="2" applyFont="1" applyFill="1" applyBorder="1"/>
    <xf numFmtId="0" fontId="23" fillId="8" borderId="0" xfId="1" applyFont="1" applyFill="1" applyBorder="1" applyAlignment="1">
      <alignment horizontal="left"/>
    </xf>
    <xf numFmtId="44" fontId="2" fillId="0" borderId="0" xfId="3" applyNumberFormat="1" applyFont="1" applyFill="1" applyBorder="1"/>
    <xf numFmtId="44" fontId="2" fillId="0" borderId="36" xfId="2" applyFont="1" applyFill="1" applyBorder="1"/>
    <xf numFmtId="44" fontId="2" fillId="2" borderId="8" xfId="2" applyFont="1" applyFill="1" applyBorder="1" applyAlignment="1">
      <alignment horizontal="center"/>
    </xf>
    <xf numFmtId="44" fontId="16" fillId="0" borderId="0" xfId="3" applyNumberFormat="1" applyFont="1" applyFill="1" applyBorder="1" applyAlignment="1">
      <alignment horizontal="center"/>
    </xf>
    <xf numFmtId="44" fontId="2" fillId="2" borderId="8" xfId="2" applyNumberFormat="1" applyFont="1" applyFill="1" applyBorder="1"/>
    <xf numFmtId="44" fontId="2" fillId="13" borderId="32" xfId="2" applyFont="1" applyFill="1" applyBorder="1"/>
    <xf numFmtId="44" fontId="23" fillId="11" borderId="0" xfId="2" applyNumberFormat="1" applyFont="1" applyFill="1" applyBorder="1"/>
    <xf numFmtId="0" fontId="23" fillId="11" borderId="0" xfId="1" applyFont="1" applyFill="1" applyBorder="1" applyAlignment="1">
      <alignment horizontal="left"/>
    </xf>
    <xf numFmtId="44" fontId="31" fillId="0" borderId="0" xfId="2" applyNumberFormat="1" applyFont="1" applyFill="1" applyBorder="1"/>
    <xf numFmtId="44" fontId="35" fillId="5" borderId="7" xfId="2" applyFont="1" applyFill="1" applyBorder="1" applyAlignment="1">
      <alignment horizontal="center" wrapText="1"/>
    </xf>
    <xf numFmtId="0" fontId="36" fillId="4" borderId="11" xfId="1" applyFont="1" applyFill="1" applyBorder="1" applyAlignment="1">
      <alignment horizontal="center"/>
    </xf>
    <xf numFmtId="0" fontId="36" fillId="2" borderId="11" xfId="1" applyFont="1" applyFill="1" applyBorder="1" applyAlignment="1">
      <alignment horizontal="center"/>
    </xf>
    <xf numFmtId="0" fontId="16" fillId="5" borderId="3" xfId="1" applyFont="1" applyFill="1" applyBorder="1" applyAlignment="1">
      <alignment horizontal="center"/>
    </xf>
    <xf numFmtId="0" fontId="16" fillId="5" borderId="11" xfId="1" applyFont="1" applyFill="1" applyBorder="1" applyAlignment="1">
      <alignment horizontal="center" wrapText="1"/>
    </xf>
    <xf numFmtId="44" fontId="16" fillId="0" borderId="9" xfId="3" applyNumberFormat="1" applyFont="1" applyFill="1" applyBorder="1" applyAlignment="1">
      <alignment horizontal="center"/>
    </xf>
    <xf numFmtId="44" fontId="16" fillId="6" borderId="39" xfId="1" applyNumberFormat="1" applyFont="1" applyFill="1" applyBorder="1" applyAlignment="1">
      <alignment horizontal="center" wrapText="1"/>
    </xf>
    <xf numFmtId="44" fontId="35" fillId="5" borderId="9" xfId="2" applyFont="1" applyFill="1" applyBorder="1" applyAlignment="1">
      <alignment horizontal="center" wrapText="1"/>
    </xf>
    <xf numFmtId="44" fontId="4" fillId="5" borderId="40" xfId="2" applyFont="1" applyFill="1" applyBorder="1"/>
    <xf numFmtId="44" fontId="2" fillId="0" borderId="9" xfId="3" applyNumberFormat="1" applyFont="1" applyFill="1" applyBorder="1"/>
    <xf numFmtId="0" fontId="2" fillId="7" borderId="11" xfId="1" applyFont="1" applyFill="1" applyBorder="1" applyAlignment="1">
      <alignment horizontal="left"/>
    </xf>
    <xf numFmtId="44" fontId="4" fillId="6" borderId="33" xfId="2" applyFont="1" applyFill="1" applyBorder="1"/>
    <xf numFmtId="44" fontId="4" fillId="6" borderId="41" xfId="2" applyFont="1" applyFill="1" applyBorder="1"/>
    <xf numFmtId="44" fontId="4" fillId="6" borderId="32" xfId="2" applyFont="1" applyFill="1" applyBorder="1"/>
    <xf numFmtId="44" fontId="23" fillId="13" borderId="6" xfId="2" applyNumberFormat="1" applyFont="1" applyFill="1" applyBorder="1"/>
    <xf numFmtId="0" fontId="23" fillId="13" borderId="6" xfId="1" applyFont="1" applyFill="1" applyBorder="1" applyAlignment="1">
      <alignment horizontal="left"/>
    </xf>
    <xf numFmtId="44" fontId="2" fillId="3" borderId="7" xfId="2" applyNumberFormat="1" applyFont="1" applyFill="1" applyBorder="1" applyAlignment="1">
      <alignment horizontal="center"/>
    </xf>
    <xf numFmtId="44" fontId="2" fillId="3" borderId="0" xfId="2" applyFont="1" applyFill="1" applyAlignment="1">
      <alignment horizontal="center"/>
    </xf>
    <xf numFmtId="44" fontId="2" fillId="3" borderId="32" xfId="2" applyFont="1" applyFill="1" applyBorder="1" applyAlignment="1">
      <alignment horizontal="center"/>
    </xf>
    <xf numFmtId="44" fontId="2" fillId="3" borderId="7" xfId="2" applyFont="1" applyFill="1" applyBorder="1" applyAlignment="1">
      <alignment horizontal="center"/>
    </xf>
    <xf numFmtId="44" fontId="2" fillId="3" borderId="8" xfId="2" applyFont="1" applyFill="1" applyBorder="1" applyAlignment="1">
      <alignment horizontal="center"/>
    </xf>
    <xf numFmtId="44" fontId="2" fillId="3" borderId="22" xfId="2" applyFont="1" applyFill="1" applyBorder="1" applyAlignment="1">
      <alignment horizontal="center"/>
    </xf>
    <xf numFmtId="44" fontId="2" fillId="3" borderId="9" xfId="2" applyFont="1" applyFill="1" applyBorder="1" applyAlignment="1">
      <alignment horizontal="center"/>
    </xf>
    <xf numFmtId="44" fontId="2" fillId="3" borderId="0" xfId="2" applyNumberFormat="1" applyFont="1" applyFill="1" applyBorder="1" applyAlignment="1">
      <alignment horizontal="center"/>
    </xf>
    <xf numFmtId="44" fontId="2" fillId="3" borderId="16" xfId="2" applyFont="1" applyFill="1" applyBorder="1" applyAlignment="1">
      <alignment horizontal="center"/>
    </xf>
    <xf numFmtId="44" fontId="2" fillId="3" borderId="23" xfId="2" applyFont="1" applyFill="1" applyBorder="1" applyAlignment="1">
      <alignment horizontal="center"/>
    </xf>
    <xf numFmtId="44" fontId="2" fillId="3" borderId="20" xfId="1" applyNumberFormat="1" applyFont="1" applyFill="1" applyBorder="1" applyAlignment="1">
      <alignment horizontal="center"/>
    </xf>
    <xf numFmtId="44" fontId="2" fillId="3" borderId="24" xfId="1" applyNumberFormat="1" applyFont="1" applyFill="1" applyBorder="1" applyAlignment="1">
      <alignment horizontal="center"/>
    </xf>
    <xf numFmtId="0" fontId="16" fillId="5" borderId="8" xfId="1" applyFont="1" applyFill="1" applyBorder="1" applyAlignment="1">
      <alignment horizontal="left" vertical="center" wrapText="1"/>
    </xf>
    <xf numFmtId="0" fontId="16" fillId="5" borderId="9" xfId="1" applyFont="1" applyFill="1" applyBorder="1" applyAlignment="1">
      <alignment horizontal="left" vertical="center" wrapText="1"/>
    </xf>
    <xf numFmtId="0" fontId="17" fillId="4" borderId="26" xfId="1" applyFont="1" applyFill="1" applyBorder="1" applyAlignment="1">
      <alignment horizontal="center" vertical="center" wrapText="1"/>
    </xf>
    <xf numFmtId="0" fontId="17" fillId="4" borderId="27" xfId="1" applyFont="1" applyFill="1" applyBorder="1" applyAlignment="1">
      <alignment horizontal="center" vertical="center" wrapText="1"/>
    </xf>
    <xf numFmtId="0" fontId="17" fillId="4" borderId="28" xfId="1" applyFont="1" applyFill="1" applyBorder="1" applyAlignment="1">
      <alignment horizontal="center" vertical="center" wrapText="1"/>
    </xf>
    <xf numFmtId="0" fontId="17" fillId="4" borderId="29" xfId="1" applyFont="1" applyFill="1" applyBorder="1" applyAlignment="1">
      <alignment horizontal="center" vertical="center" wrapText="1"/>
    </xf>
    <xf numFmtId="0" fontId="17" fillId="4" borderId="0" xfId="1" applyFont="1" applyFill="1" applyBorder="1" applyAlignment="1">
      <alignment horizontal="center" vertical="center" wrapText="1"/>
    </xf>
    <xf numFmtId="0" fontId="17" fillId="4" borderId="30" xfId="1" applyFont="1" applyFill="1" applyBorder="1" applyAlignment="1">
      <alignment horizontal="center" vertical="center" wrapText="1"/>
    </xf>
    <xf numFmtId="0" fontId="17" fillId="5" borderId="37" xfId="1" applyFont="1" applyFill="1" applyBorder="1" applyAlignment="1">
      <alignment horizontal="center" vertical="center"/>
    </xf>
    <xf numFmtId="0" fontId="17" fillId="5" borderId="1" xfId="1" applyFont="1" applyFill="1" applyBorder="1" applyAlignment="1">
      <alignment horizontal="center" vertical="center"/>
    </xf>
    <xf numFmtId="0" fontId="17" fillId="5" borderId="38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top"/>
    </xf>
    <xf numFmtId="0" fontId="9" fillId="0" borderId="0" xfId="1" applyFont="1" applyAlignment="1">
      <alignment horizontal="center"/>
    </xf>
    <xf numFmtId="49" fontId="37" fillId="0" borderId="0" xfId="1" applyNumberFormat="1" applyFont="1" applyAlignment="1">
      <alignment horizontal="center"/>
    </xf>
    <xf numFmtId="49" fontId="9" fillId="5" borderId="0" xfId="1" applyNumberFormat="1" applyFont="1" applyFill="1" applyAlignment="1">
      <alignment horizontal="center"/>
    </xf>
    <xf numFmtId="0" fontId="9" fillId="0" borderId="1" xfId="1" applyFont="1" applyBorder="1" applyAlignment="1">
      <alignment horizontal="center"/>
    </xf>
  </cellXfs>
  <cellStyles count="5">
    <cellStyle name="Comma" xfId="4" builtinId="3"/>
    <cellStyle name="Currency" xfId="3" builtinId="4"/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FFCC"/>
      <color rgb="FF00FF00"/>
      <color rgb="FF99CC00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5</xdr:col>
      <xdr:colOff>190500</xdr:colOff>
      <xdr:row>17</xdr:row>
      <xdr:rowOff>47626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0" y="2247900"/>
          <a:ext cx="800100" cy="733426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2</xdr:row>
      <xdr:rowOff>0</xdr:rowOff>
    </xdr:from>
    <xdr:to>
      <xdr:col>6</xdr:col>
      <xdr:colOff>266700</xdr:colOff>
      <xdr:row>6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390525"/>
          <a:ext cx="981075" cy="7048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8</xdr:col>
      <xdr:colOff>190324</xdr:colOff>
      <xdr:row>12</xdr:row>
      <xdr:rowOff>66675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90875" y="1238250"/>
          <a:ext cx="1409524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333376</xdr:colOff>
      <xdr:row>19</xdr:row>
      <xdr:rowOff>1</xdr:rowOff>
    </xdr:from>
    <xdr:to>
      <xdr:col>6</xdr:col>
      <xdr:colOff>495300</xdr:colOff>
      <xdr:row>23</xdr:row>
      <xdr:rowOff>38101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14651" y="3257551"/>
          <a:ext cx="771524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60613</xdr:colOff>
      <xdr:row>29</xdr:row>
      <xdr:rowOff>47625</xdr:rowOff>
    </xdr:from>
    <xdr:to>
      <xdr:col>7</xdr:col>
      <xdr:colOff>400050</xdr:colOff>
      <xdr:row>34</xdr:row>
      <xdr:rowOff>28575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47158" y="5052580"/>
          <a:ext cx="945574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98300</xdr:colOff>
      <xdr:row>24</xdr:row>
      <xdr:rowOff>34636</xdr:rowOff>
    </xdr:from>
    <xdr:to>
      <xdr:col>8</xdr:col>
      <xdr:colOff>129786</xdr:colOff>
      <xdr:row>28</xdr:row>
      <xdr:rowOff>43295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90982" y="4182341"/>
          <a:ext cx="637622" cy="701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4</xdr:row>
      <xdr:rowOff>9524</xdr:rowOff>
    </xdr:from>
    <xdr:to>
      <xdr:col>19</xdr:col>
      <xdr:colOff>320659</xdr:colOff>
      <xdr:row>48</xdr:row>
      <xdr:rowOff>152399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-450"/>
        <a:stretch/>
      </xdr:blipFill>
      <xdr:spPr>
        <a:xfrm>
          <a:off x="1885951" y="733424"/>
          <a:ext cx="11141058" cy="8505825"/>
        </a:xfrm>
        <a:prstGeom prst="rect">
          <a:avLst/>
        </a:prstGeom>
      </xdr:spPr>
    </xdr:pic>
    <xdr:clientData/>
  </xdr:twoCellAnchor>
  <xdr:twoCellAnchor>
    <xdr:from>
      <xdr:col>7</xdr:col>
      <xdr:colOff>636992</xdr:colOff>
      <xdr:row>40</xdr:row>
      <xdr:rowOff>114303</xdr:rowOff>
    </xdr:from>
    <xdr:to>
      <xdr:col>11</xdr:col>
      <xdr:colOff>401675</xdr:colOff>
      <xdr:row>42</xdr:row>
      <xdr:rowOff>3</xdr:rowOff>
    </xdr:to>
    <xdr:sp macro="" textlink="">
      <xdr:nvSpPr>
        <xdr:cNvPr id="5" name="Right Arrow 4"/>
        <xdr:cNvSpPr/>
      </xdr:nvSpPr>
      <xdr:spPr>
        <a:xfrm rot="11399272">
          <a:off x="5523317" y="7696203"/>
          <a:ext cx="2326908" cy="247650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581025</xdr:colOff>
      <xdr:row>4</xdr:row>
      <xdr:rowOff>1</xdr:rowOff>
    </xdr:from>
    <xdr:to>
      <xdr:col>9</xdr:col>
      <xdr:colOff>123825</xdr:colOff>
      <xdr:row>6</xdr:row>
      <xdr:rowOff>57151</xdr:rowOff>
    </xdr:to>
    <xdr:sp macro="" textlink="">
      <xdr:nvSpPr>
        <xdr:cNvPr id="2" name="Rectangle 1"/>
        <xdr:cNvSpPr/>
      </xdr:nvSpPr>
      <xdr:spPr>
        <a:xfrm>
          <a:off x="4857750" y="723901"/>
          <a:ext cx="1495425" cy="438150"/>
        </a:xfrm>
        <a:prstGeom prst="rect">
          <a:avLst/>
        </a:prstGeom>
        <a:solidFill>
          <a:sysClr val="window" lastClr="FFFFFF">
            <a:alpha val="0"/>
          </a:sysClr>
        </a:solidFill>
        <a:ln w="317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333375</xdr:colOff>
      <xdr:row>14</xdr:row>
      <xdr:rowOff>9525</xdr:rowOff>
    </xdr:from>
    <xdr:to>
      <xdr:col>9</xdr:col>
      <xdr:colOff>9525</xdr:colOff>
      <xdr:row>15</xdr:row>
      <xdr:rowOff>66675</xdr:rowOff>
    </xdr:to>
    <xdr:sp macro="" textlink="">
      <xdr:nvSpPr>
        <xdr:cNvPr id="7" name="Rectangle 6"/>
        <xdr:cNvSpPr/>
      </xdr:nvSpPr>
      <xdr:spPr>
        <a:xfrm>
          <a:off x="2171700" y="2638425"/>
          <a:ext cx="4067175" cy="247650"/>
        </a:xfrm>
        <a:prstGeom prst="rect">
          <a:avLst/>
        </a:prstGeom>
        <a:solidFill>
          <a:sysClr val="window" lastClr="FFFFFF">
            <a:alpha val="0"/>
          </a:sysClr>
        </a:solidFill>
        <a:ln w="317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342900</xdr:colOff>
      <xdr:row>12</xdr:row>
      <xdr:rowOff>85727</xdr:rowOff>
    </xdr:from>
    <xdr:to>
      <xdr:col>9</xdr:col>
      <xdr:colOff>19050</xdr:colOff>
      <xdr:row>13</xdr:row>
      <xdr:rowOff>152401</xdr:rowOff>
    </xdr:to>
    <xdr:sp macro="" textlink="">
      <xdr:nvSpPr>
        <xdr:cNvPr id="10" name="Rectangle 9"/>
        <xdr:cNvSpPr/>
      </xdr:nvSpPr>
      <xdr:spPr>
        <a:xfrm>
          <a:off x="2181225" y="2333627"/>
          <a:ext cx="4067175" cy="257174"/>
        </a:xfrm>
        <a:prstGeom prst="rect">
          <a:avLst/>
        </a:prstGeom>
        <a:solidFill>
          <a:sysClr val="window" lastClr="FFFFFF">
            <a:alpha val="0"/>
          </a:sysClr>
        </a:solidFill>
        <a:ln w="317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323850</xdr:colOff>
      <xdr:row>16</xdr:row>
      <xdr:rowOff>142877</xdr:rowOff>
    </xdr:from>
    <xdr:to>
      <xdr:col>9</xdr:col>
      <xdr:colOff>0</xdr:colOff>
      <xdr:row>18</xdr:row>
      <xdr:rowOff>19051</xdr:rowOff>
    </xdr:to>
    <xdr:sp macro="" textlink="">
      <xdr:nvSpPr>
        <xdr:cNvPr id="11" name="Rectangle 10"/>
        <xdr:cNvSpPr/>
      </xdr:nvSpPr>
      <xdr:spPr>
        <a:xfrm>
          <a:off x="2162175" y="3152777"/>
          <a:ext cx="4067175" cy="257174"/>
        </a:xfrm>
        <a:prstGeom prst="rect">
          <a:avLst/>
        </a:prstGeom>
        <a:solidFill>
          <a:sysClr val="window" lastClr="FFFFFF">
            <a:alpha val="0"/>
          </a:sysClr>
        </a:solidFill>
        <a:ln w="31750"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476251</xdr:colOff>
      <xdr:row>44</xdr:row>
      <xdr:rowOff>38100</xdr:rowOff>
    </xdr:from>
    <xdr:to>
      <xdr:col>15</xdr:col>
      <xdr:colOff>295275</xdr:colOff>
      <xdr:row>45</xdr:row>
      <xdr:rowOff>171450</xdr:rowOff>
    </xdr:to>
    <xdr:sp macro="" textlink="">
      <xdr:nvSpPr>
        <xdr:cNvPr id="12" name="Rectangle 11"/>
        <xdr:cNvSpPr/>
      </xdr:nvSpPr>
      <xdr:spPr>
        <a:xfrm>
          <a:off x="9753601" y="8362950"/>
          <a:ext cx="533399" cy="323850"/>
        </a:xfrm>
        <a:prstGeom prst="rect">
          <a:avLst/>
        </a:prstGeom>
        <a:solidFill>
          <a:sysClr val="window" lastClr="FFFFFF">
            <a:alpha val="0"/>
          </a:sysClr>
        </a:solidFill>
        <a:ln w="317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581025</xdr:colOff>
      <xdr:row>38</xdr:row>
      <xdr:rowOff>123825</xdr:rowOff>
    </xdr:from>
    <xdr:to>
      <xdr:col>7</xdr:col>
      <xdr:colOff>600075</xdr:colOff>
      <xdr:row>40</xdr:row>
      <xdr:rowOff>133350</xdr:rowOff>
    </xdr:to>
    <xdr:sp macro="" textlink="">
      <xdr:nvSpPr>
        <xdr:cNvPr id="13" name="Rectangle 12"/>
        <xdr:cNvSpPr/>
      </xdr:nvSpPr>
      <xdr:spPr>
        <a:xfrm>
          <a:off x="2419350" y="7324725"/>
          <a:ext cx="3067050" cy="390525"/>
        </a:xfrm>
        <a:prstGeom prst="rect">
          <a:avLst/>
        </a:prstGeom>
        <a:solidFill>
          <a:sysClr val="window" lastClr="FFFFFF">
            <a:alpha val="0"/>
          </a:sysClr>
        </a:solidFill>
        <a:ln w="317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5</xdr:col>
      <xdr:colOff>304800</xdr:colOff>
      <xdr:row>42</xdr:row>
      <xdr:rowOff>123825</xdr:rowOff>
    </xdr:from>
    <xdr:ext cx="8295669" cy="280205"/>
    <xdr:sp macro="" textlink="">
      <xdr:nvSpPr>
        <xdr:cNvPr id="15" name="TextBox 14"/>
        <xdr:cNvSpPr txBox="1"/>
      </xdr:nvSpPr>
      <xdr:spPr>
        <a:xfrm>
          <a:off x="3971925" y="8067675"/>
          <a:ext cx="8295669" cy="280205"/>
        </a:xfrm>
        <a:prstGeom prst="rect">
          <a:avLst/>
        </a:prstGeom>
        <a:noFill/>
        <a:ln>
          <a:solidFill>
            <a:srgbClr val="7030A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/>
            <a:t>The default view will show</a:t>
          </a:r>
          <a:r>
            <a:rPr lang="en-US" sz="1200" b="1" baseline="0"/>
            <a:t> detail by person for only the account above.  </a:t>
          </a:r>
          <a:r>
            <a:rPr lang="en-US" sz="1200" b="1"/>
            <a:t>Select</a:t>
          </a:r>
          <a:r>
            <a:rPr lang="en-US" sz="1200" b="1" baseline="0"/>
            <a:t> View All to see detail by person for all accounts.</a:t>
          </a:r>
          <a:endParaRPr lang="en-US" sz="1200" b="1"/>
        </a:p>
      </xdr:txBody>
    </xdr:sp>
    <xdr:clientData/>
  </xdr:oneCellAnchor>
  <xdr:twoCellAnchor>
    <xdr:from>
      <xdr:col>2</xdr:col>
      <xdr:colOff>371475</xdr:colOff>
      <xdr:row>23</xdr:row>
      <xdr:rowOff>28577</xdr:rowOff>
    </xdr:from>
    <xdr:to>
      <xdr:col>9</xdr:col>
      <xdr:colOff>590550</xdr:colOff>
      <xdr:row>24</xdr:row>
      <xdr:rowOff>152400</xdr:rowOff>
    </xdr:to>
    <xdr:sp macro="" textlink="">
      <xdr:nvSpPr>
        <xdr:cNvPr id="16" name="Rectangle 15"/>
        <xdr:cNvSpPr/>
      </xdr:nvSpPr>
      <xdr:spPr>
        <a:xfrm>
          <a:off x="2209800" y="4371977"/>
          <a:ext cx="4610100" cy="314323"/>
        </a:xfrm>
        <a:prstGeom prst="rect">
          <a:avLst/>
        </a:prstGeom>
        <a:solidFill>
          <a:sysClr val="window" lastClr="FFFFFF">
            <a:alpha val="0"/>
          </a:sysClr>
        </a:solidFill>
        <a:ln w="317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US" sz="1200" b="1">
              <a:solidFill>
                <a:sysClr val="windowText" lastClr="000000"/>
              </a:solidFill>
            </a:rPr>
            <a:t>Click here once you've reconciled</a:t>
          </a:r>
        </a:p>
      </xdr:txBody>
    </xdr:sp>
    <xdr:clientData/>
  </xdr:twoCellAnchor>
  <xdr:twoCellAnchor>
    <xdr:from>
      <xdr:col>2</xdr:col>
      <xdr:colOff>371475</xdr:colOff>
      <xdr:row>30</xdr:row>
      <xdr:rowOff>1</xdr:rowOff>
    </xdr:from>
    <xdr:to>
      <xdr:col>5</xdr:col>
      <xdr:colOff>438150</xdr:colOff>
      <xdr:row>31</xdr:row>
      <xdr:rowOff>152400</xdr:rowOff>
    </xdr:to>
    <xdr:sp macro="" textlink="">
      <xdr:nvSpPr>
        <xdr:cNvPr id="17" name="Rectangle 16"/>
        <xdr:cNvSpPr/>
      </xdr:nvSpPr>
      <xdr:spPr>
        <a:xfrm>
          <a:off x="2209800" y="5676901"/>
          <a:ext cx="1895475" cy="342899"/>
        </a:xfrm>
        <a:prstGeom prst="rect">
          <a:avLst/>
        </a:prstGeom>
        <a:solidFill>
          <a:sysClr val="window" lastClr="FFFFFF">
            <a:alpha val="0"/>
          </a:sysClr>
        </a:solidFill>
        <a:ln w="317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XFC93"/>
  <sheetViews>
    <sheetView tabSelected="1" zoomScale="110" zoomScaleNormal="110" zoomScaleSheetLayoutView="45" workbookViewId="0">
      <selection activeCell="H31" sqref="H31"/>
    </sheetView>
  </sheetViews>
  <sheetFormatPr defaultRowHeight="13.5" x14ac:dyDescent="0.25"/>
  <cols>
    <col min="1" max="1" width="11.85546875" style="1" customWidth="1"/>
    <col min="2" max="2" width="26.28515625" style="1" customWidth="1"/>
    <col min="3" max="3" width="12" style="81" bestFit="1" customWidth="1"/>
    <col min="4" max="4" width="11.140625" style="1" bestFit="1" customWidth="1"/>
    <col min="5" max="16" width="10.140625" style="2" customWidth="1"/>
    <col min="17" max="17" width="10.85546875" style="2" bestFit="1" customWidth="1"/>
    <col min="18" max="18" width="11.42578125" style="2" customWidth="1"/>
    <col min="19" max="19" width="11.42578125" style="2" bestFit="1" customWidth="1"/>
    <col min="20" max="20" width="1.85546875" style="21" customWidth="1"/>
    <col min="21" max="21" width="11.42578125" style="88" customWidth="1"/>
    <col min="22" max="22" width="12.140625" style="88" bestFit="1" customWidth="1"/>
    <col min="23" max="23" width="10.7109375" style="88" bestFit="1" customWidth="1"/>
    <col min="24" max="256" width="9.140625" style="2"/>
    <col min="257" max="257" width="0" style="2" hidden="1" customWidth="1"/>
    <col min="258" max="258" width="13.140625" style="2" customWidth="1"/>
    <col min="259" max="259" width="20" style="2" customWidth="1"/>
    <col min="260" max="260" width="12" style="2" bestFit="1" customWidth="1"/>
    <col min="261" max="262" width="9.85546875" style="2" bestFit="1" customWidth="1"/>
    <col min="263" max="263" width="10.7109375" style="2" bestFit="1" customWidth="1"/>
    <col min="264" max="265" width="9.85546875" style="2" bestFit="1" customWidth="1"/>
    <col min="266" max="266" width="9.85546875" style="2" customWidth="1"/>
    <col min="267" max="270" width="9.85546875" style="2" bestFit="1" customWidth="1"/>
    <col min="271" max="272" width="0" style="2" hidden="1" customWidth="1"/>
    <col min="273" max="273" width="12.42578125" style="2" bestFit="1" customWidth="1"/>
    <col min="274" max="274" width="11.28515625" style="2" bestFit="1" customWidth="1"/>
    <col min="275" max="275" width="11.140625" style="2" bestFit="1" customWidth="1"/>
    <col min="276" max="276" width="1.85546875" style="2" customWidth="1"/>
    <col min="277" max="277" width="10.7109375" style="2" bestFit="1" customWidth="1"/>
    <col min="278" max="278" width="9.140625" style="2"/>
    <col min="279" max="279" width="10.7109375" style="2" bestFit="1" customWidth="1"/>
    <col min="280" max="512" width="9.140625" style="2"/>
    <col min="513" max="513" width="0" style="2" hidden="1" customWidth="1"/>
    <col min="514" max="514" width="13.140625" style="2" customWidth="1"/>
    <col min="515" max="515" width="20" style="2" customWidth="1"/>
    <col min="516" max="516" width="12" style="2" bestFit="1" customWidth="1"/>
    <col min="517" max="518" width="9.85546875" style="2" bestFit="1" customWidth="1"/>
    <col min="519" max="519" width="10.7109375" style="2" bestFit="1" customWidth="1"/>
    <col min="520" max="521" width="9.85546875" style="2" bestFit="1" customWidth="1"/>
    <col min="522" max="522" width="9.85546875" style="2" customWidth="1"/>
    <col min="523" max="526" width="9.85546875" style="2" bestFit="1" customWidth="1"/>
    <col min="527" max="528" width="0" style="2" hidden="1" customWidth="1"/>
    <col min="529" max="529" width="12.42578125" style="2" bestFit="1" customWidth="1"/>
    <col min="530" max="530" width="11.28515625" style="2" bestFit="1" customWidth="1"/>
    <col min="531" max="531" width="11.140625" style="2" bestFit="1" customWidth="1"/>
    <col min="532" max="532" width="1.85546875" style="2" customWidth="1"/>
    <col min="533" max="533" width="10.7109375" style="2" bestFit="1" customWidth="1"/>
    <col min="534" max="534" width="9.140625" style="2"/>
    <col min="535" max="535" width="10.7109375" style="2" bestFit="1" customWidth="1"/>
    <col min="536" max="768" width="9.140625" style="2"/>
    <col min="769" max="769" width="0" style="2" hidden="1" customWidth="1"/>
    <col min="770" max="770" width="13.140625" style="2" customWidth="1"/>
    <col min="771" max="771" width="20" style="2" customWidth="1"/>
    <col min="772" max="772" width="12" style="2" bestFit="1" customWidth="1"/>
    <col min="773" max="774" width="9.85546875" style="2" bestFit="1" customWidth="1"/>
    <col min="775" max="775" width="10.7109375" style="2" bestFit="1" customWidth="1"/>
    <col min="776" max="777" width="9.85546875" style="2" bestFit="1" customWidth="1"/>
    <col min="778" max="778" width="9.85546875" style="2" customWidth="1"/>
    <col min="779" max="782" width="9.85546875" style="2" bestFit="1" customWidth="1"/>
    <col min="783" max="784" width="0" style="2" hidden="1" customWidth="1"/>
    <col min="785" max="785" width="12.42578125" style="2" bestFit="1" customWidth="1"/>
    <col min="786" max="786" width="11.28515625" style="2" bestFit="1" customWidth="1"/>
    <col min="787" max="787" width="11.140625" style="2" bestFit="1" customWidth="1"/>
    <col min="788" max="788" width="1.85546875" style="2" customWidth="1"/>
    <col min="789" max="789" width="10.7109375" style="2" bestFit="1" customWidth="1"/>
    <col min="790" max="790" width="9.140625" style="2"/>
    <col min="791" max="791" width="10.7109375" style="2" bestFit="1" customWidth="1"/>
    <col min="792" max="1024" width="9.140625" style="2"/>
    <col min="1025" max="1025" width="0" style="2" hidden="1" customWidth="1"/>
    <col min="1026" max="1026" width="13.140625" style="2" customWidth="1"/>
    <col min="1027" max="1027" width="20" style="2" customWidth="1"/>
    <col min="1028" max="1028" width="12" style="2" bestFit="1" customWidth="1"/>
    <col min="1029" max="1030" width="9.85546875" style="2" bestFit="1" customWidth="1"/>
    <col min="1031" max="1031" width="10.7109375" style="2" bestFit="1" customWidth="1"/>
    <col min="1032" max="1033" width="9.85546875" style="2" bestFit="1" customWidth="1"/>
    <col min="1034" max="1034" width="9.85546875" style="2" customWidth="1"/>
    <col min="1035" max="1038" width="9.85546875" style="2" bestFit="1" customWidth="1"/>
    <col min="1039" max="1040" width="0" style="2" hidden="1" customWidth="1"/>
    <col min="1041" max="1041" width="12.42578125" style="2" bestFit="1" customWidth="1"/>
    <col min="1042" max="1042" width="11.28515625" style="2" bestFit="1" customWidth="1"/>
    <col min="1043" max="1043" width="11.140625" style="2" bestFit="1" customWidth="1"/>
    <col min="1044" max="1044" width="1.85546875" style="2" customWidth="1"/>
    <col min="1045" max="1045" width="10.7109375" style="2" bestFit="1" customWidth="1"/>
    <col min="1046" max="1046" width="9.140625" style="2"/>
    <col min="1047" max="1047" width="10.7109375" style="2" bestFit="1" customWidth="1"/>
    <col min="1048" max="1280" width="9.140625" style="2"/>
    <col min="1281" max="1281" width="0" style="2" hidden="1" customWidth="1"/>
    <col min="1282" max="1282" width="13.140625" style="2" customWidth="1"/>
    <col min="1283" max="1283" width="20" style="2" customWidth="1"/>
    <col min="1284" max="1284" width="12" style="2" bestFit="1" customWidth="1"/>
    <col min="1285" max="1286" width="9.85546875" style="2" bestFit="1" customWidth="1"/>
    <col min="1287" max="1287" width="10.7109375" style="2" bestFit="1" customWidth="1"/>
    <col min="1288" max="1289" width="9.85546875" style="2" bestFit="1" customWidth="1"/>
    <col min="1290" max="1290" width="9.85546875" style="2" customWidth="1"/>
    <col min="1291" max="1294" width="9.85546875" style="2" bestFit="1" customWidth="1"/>
    <col min="1295" max="1296" width="0" style="2" hidden="1" customWidth="1"/>
    <col min="1297" max="1297" width="12.42578125" style="2" bestFit="1" customWidth="1"/>
    <col min="1298" max="1298" width="11.28515625" style="2" bestFit="1" customWidth="1"/>
    <col min="1299" max="1299" width="11.140625" style="2" bestFit="1" customWidth="1"/>
    <col min="1300" max="1300" width="1.85546875" style="2" customWidth="1"/>
    <col min="1301" max="1301" width="10.7109375" style="2" bestFit="1" customWidth="1"/>
    <col min="1302" max="1302" width="9.140625" style="2"/>
    <col min="1303" max="1303" width="10.7109375" style="2" bestFit="1" customWidth="1"/>
    <col min="1304" max="1536" width="9.140625" style="2"/>
    <col min="1537" max="1537" width="0" style="2" hidden="1" customWidth="1"/>
    <col min="1538" max="1538" width="13.140625" style="2" customWidth="1"/>
    <col min="1539" max="1539" width="20" style="2" customWidth="1"/>
    <col min="1540" max="1540" width="12" style="2" bestFit="1" customWidth="1"/>
    <col min="1541" max="1542" width="9.85546875" style="2" bestFit="1" customWidth="1"/>
    <col min="1543" max="1543" width="10.7109375" style="2" bestFit="1" customWidth="1"/>
    <col min="1544" max="1545" width="9.85546875" style="2" bestFit="1" customWidth="1"/>
    <col min="1546" max="1546" width="9.85546875" style="2" customWidth="1"/>
    <col min="1547" max="1550" width="9.85546875" style="2" bestFit="1" customWidth="1"/>
    <col min="1551" max="1552" width="0" style="2" hidden="1" customWidth="1"/>
    <col min="1553" max="1553" width="12.42578125" style="2" bestFit="1" customWidth="1"/>
    <col min="1554" max="1554" width="11.28515625" style="2" bestFit="1" customWidth="1"/>
    <col min="1555" max="1555" width="11.140625" style="2" bestFit="1" customWidth="1"/>
    <col min="1556" max="1556" width="1.85546875" style="2" customWidth="1"/>
    <col min="1557" max="1557" width="10.7109375" style="2" bestFit="1" customWidth="1"/>
    <col min="1558" max="1558" width="9.140625" style="2"/>
    <col min="1559" max="1559" width="10.7109375" style="2" bestFit="1" customWidth="1"/>
    <col min="1560" max="1792" width="9.140625" style="2"/>
    <col min="1793" max="1793" width="0" style="2" hidden="1" customWidth="1"/>
    <col min="1794" max="1794" width="13.140625" style="2" customWidth="1"/>
    <col min="1795" max="1795" width="20" style="2" customWidth="1"/>
    <col min="1796" max="1796" width="12" style="2" bestFit="1" customWidth="1"/>
    <col min="1797" max="1798" width="9.85546875" style="2" bestFit="1" customWidth="1"/>
    <col min="1799" max="1799" width="10.7109375" style="2" bestFit="1" customWidth="1"/>
    <col min="1800" max="1801" width="9.85546875" style="2" bestFit="1" customWidth="1"/>
    <col min="1802" max="1802" width="9.85546875" style="2" customWidth="1"/>
    <col min="1803" max="1806" width="9.85546875" style="2" bestFit="1" customWidth="1"/>
    <col min="1807" max="1808" width="0" style="2" hidden="1" customWidth="1"/>
    <col min="1809" max="1809" width="12.42578125" style="2" bestFit="1" customWidth="1"/>
    <col min="1810" max="1810" width="11.28515625" style="2" bestFit="1" customWidth="1"/>
    <col min="1811" max="1811" width="11.140625" style="2" bestFit="1" customWidth="1"/>
    <col min="1812" max="1812" width="1.85546875" style="2" customWidth="1"/>
    <col min="1813" max="1813" width="10.7109375" style="2" bestFit="1" customWidth="1"/>
    <col min="1814" max="1814" width="9.140625" style="2"/>
    <col min="1815" max="1815" width="10.7109375" style="2" bestFit="1" customWidth="1"/>
    <col min="1816" max="2048" width="9.140625" style="2"/>
    <col min="2049" max="2049" width="0" style="2" hidden="1" customWidth="1"/>
    <col min="2050" max="2050" width="13.140625" style="2" customWidth="1"/>
    <col min="2051" max="2051" width="20" style="2" customWidth="1"/>
    <col min="2052" max="2052" width="12" style="2" bestFit="1" customWidth="1"/>
    <col min="2053" max="2054" width="9.85546875" style="2" bestFit="1" customWidth="1"/>
    <col min="2055" max="2055" width="10.7109375" style="2" bestFit="1" customWidth="1"/>
    <col min="2056" max="2057" width="9.85546875" style="2" bestFit="1" customWidth="1"/>
    <col min="2058" max="2058" width="9.85546875" style="2" customWidth="1"/>
    <col min="2059" max="2062" width="9.85546875" style="2" bestFit="1" customWidth="1"/>
    <col min="2063" max="2064" width="0" style="2" hidden="1" customWidth="1"/>
    <col min="2065" max="2065" width="12.42578125" style="2" bestFit="1" customWidth="1"/>
    <col min="2066" max="2066" width="11.28515625" style="2" bestFit="1" customWidth="1"/>
    <col min="2067" max="2067" width="11.140625" style="2" bestFit="1" customWidth="1"/>
    <col min="2068" max="2068" width="1.85546875" style="2" customWidth="1"/>
    <col min="2069" max="2069" width="10.7109375" style="2" bestFit="1" customWidth="1"/>
    <col min="2070" max="2070" width="9.140625" style="2"/>
    <col min="2071" max="2071" width="10.7109375" style="2" bestFit="1" customWidth="1"/>
    <col min="2072" max="2304" width="9.140625" style="2"/>
    <col min="2305" max="2305" width="0" style="2" hidden="1" customWidth="1"/>
    <col min="2306" max="2306" width="13.140625" style="2" customWidth="1"/>
    <col min="2307" max="2307" width="20" style="2" customWidth="1"/>
    <col min="2308" max="2308" width="12" style="2" bestFit="1" customWidth="1"/>
    <col min="2309" max="2310" width="9.85546875" style="2" bestFit="1" customWidth="1"/>
    <col min="2311" max="2311" width="10.7109375" style="2" bestFit="1" customWidth="1"/>
    <col min="2312" max="2313" width="9.85546875" style="2" bestFit="1" customWidth="1"/>
    <col min="2314" max="2314" width="9.85546875" style="2" customWidth="1"/>
    <col min="2315" max="2318" width="9.85546875" style="2" bestFit="1" customWidth="1"/>
    <col min="2319" max="2320" width="0" style="2" hidden="1" customWidth="1"/>
    <col min="2321" max="2321" width="12.42578125" style="2" bestFit="1" customWidth="1"/>
    <col min="2322" max="2322" width="11.28515625" style="2" bestFit="1" customWidth="1"/>
    <col min="2323" max="2323" width="11.140625" style="2" bestFit="1" customWidth="1"/>
    <col min="2324" max="2324" width="1.85546875" style="2" customWidth="1"/>
    <col min="2325" max="2325" width="10.7109375" style="2" bestFit="1" customWidth="1"/>
    <col min="2326" max="2326" width="9.140625" style="2"/>
    <col min="2327" max="2327" width="10.7109375" style="2" bestFit="1" customWidth="1"/>
    <col min="2328" max="2560" width="9.140625" style="2"/>
    <col min="2561" max="2561" width="0" style="2" hidden="1" customWidth="1"/>
    <col min="2562" max="2562" width="13.140625" style="2" customWidth="1"/>
    <col min="2563" max="2563" width="20" style="2" customWidth="1"/>
    <col min="2564" max="2564" width="12" style="2" bestFit="1" customWidth="1"/>
    <col min="2565" max="2566" width="9.85546875" style="2" bestFit="1" customWidth="1"/>
    <col min="2567" max="2567" width="10.7109375" style="2" bestFit="1" customWidth="1"/>
    <col min="2568" max="2569" width="9.85546875" style="2" bestFit="1" customWidth="1"/>
    <col min="2570" max="2570" width="9.85546875" style="2" customWidth="1"/>
    <col min="2571" max="2574" width="9.85546875" style="2" bestFit="1" customWidth="1"/>
    <col min="2575" max="2576" width="0" style="2" hidden="1" customWidth="1"/>
    <col min="2577" max="2577" width="12.42578125" style="2" bestFit="1" customWidth="1"/>
    <col min="2578" max="2578" width="11.28515625" style="2" bestFit="1" customWidth="1"/>
    <col min="2579" max="2579" width="11.140625" style="2" bestFit="1" customWidth="1"/>
    <col min="2580" max="2580" width="1.85546875" style="2" customWidth="1"/>
    <col min="2581" max="2581" width="10.7109375" style="2" bestFit="1" customWidth="1"/>
    <col min="2582" max="2582" width="9.140625" style="2"/>
    <col min="2583" max="2583" width="10.7109375" style="2" bestFit="1" customWidth="1"/>
    <col min="2584" max="2816" width="9.140625" style="2"/>
    <col min="2817" max="2817" width="0" style="2" hidden="1" customWidth="1"/>
    <col min="2818" max="2818" width="13.140625" style="2" customWidth="1"/>
    <col min="2819" max="2819" width="20" style="2" customWidth="1"/>
    <col min="2820" max="2820" width="12" style="2" bestFit="1" customWidth="1"/>
    <col min="2821" max="2822" width="9.85546875" style="2" bestFit="1" customWidth="1"/>
    <col min="2823" max="2823" width="10.7109375" style="2" bestFit="1" customWidth="1"/>
    <col min="2824" max="2825" width="9.85546875" style="2" bestFit="1" customWidth="1"/>
    <col min="2826" max="2826" width="9.85546875" style="2" customWidth="1"/>
    <col min="2827" max="2830" width="9.85546875" style="2" bestFit="1" customWidth="1"/>
    <col min="2831" max="2832" width="0" style="2" hidden="1" customWidth="1"/>
    <col min="2833" max="2833" width="12.42578125" style="2" bestFit="1" customWidth="1"/>
    <col min="2834" max="2834" width="11.28515625" style="2" bestFit="1" customWidth="1"/>
    <col min="2835" max="2835" width="11.140625" style="2" bestFit="1" customWidth="1"/>
    <col min="2836" max="2836" width="1.85546875" style="2" customWidth="1"/>
    <col min="2837" max="2837" width="10.7109375" style="2" bestFit="1" customWidth="1"/>
    <col min="2838" max="2838" width="9.140625" style="2"/>
    <col min="2839" max="2839" width="10.7109375" style="2" bestFit="1" customWidth="1"/>
    <col min="2840" max="3072" width="9.140625" style="2"/>
    <col min="3073" max="3073" width="0" style="2" hidden="1" customWidth="1"/>
    <col min="3074" max="3074" width="13.140625" style="2" customWidth="1"/>
    <col min="3075" max="3075" width="20" style="2" customWidth="1"/>
    <col min="3076" max="3076" width="12" style="2" bestFit="1" customWidth="1"/>
    <col min="3077" max="3078" width="9.85546875" style="2" bestFit="1" customWidth="1"/>
    <col min="3079" max="3079" width="10.7109375" style="2" bestFit="1" customWidth="1"/>
    <col min="3080" max="3081" width="9.85546875" style="2" bestFit="1" customWidth="1"/>
    <col min="3082" max="3082" width="9.85546875" style="2" customWidth="1"/>
    <col min="3083" max="3086" width="9.85546875" style="2" bestFit="1" customWidth="1"/>
    <col min="3087" max="3088" width="0" style="2" hidden="1" customWidth="1"/>
    <col min="3089" max="3089" width="12.42578125" style="2" bestFit="1" customWidth="1"/>
    <col min="3090" max="3090" width="11.28515625" style="2" bestFit="1" customWidth="1"/>
    <col min="3091" max="3091" width="11.140625" style="2" bestFit="1" customWidth="1"/>
    <col min="3092" max="3092" width="1.85546875" style="2" customWidth="1"/>
    <col min="3093" max="3093" width="10.7109375" style="2" bestFit="1" customWidth="1"/>
    <col min="3094" max="3094" width="9.140625" style="2"/>
    <col min="3095" max="3095" width="10.7109375" style="2" bestFit="1" customWidth="1"/>
    <col min="3096" max="3328" width="9.140625" style="2"/>
    <col min="3329" max="3329" width="0" style="2" hidden="1" customWidth="1"/>
    <col min="3330" max="3330" width="13.140625" style="2" customWidth="1"/>
    <col min="3331" max="3331" width="20" style="2" customWidth="1"/>
    <col min="3332" max="3332" width="12" style="2" bestFit="1" customWidth="1"/>
    <col min="3333" max="3334" width="9.85546875" style="2" bestFit="1" customWidth="1"/>
    <col min="3335" max="3335" width="10.7109375" style="2" bestFit="1" customWidth="1"/>
    <col min="3336" max="3337" width="9.85546875" style="2" bestFit="1" customWidth="1"/>
    <col min="3338" max="3338" width="9.85546875" style="2" customWidth="1"/>
    <col min="3339" max="3342" width="9.85546875" style="2" bestFit="1" customWidth="1"/>
    <col min="3343" max="3344" width="0" style="2" hidden="1" customWidth="1"/>
    <col min="3345" max="3345" width="12.42578125" style="2" bestFit="1" customWidth="1"/>
    <col min="3346" max="3346" width="11.28515625" style="2" bestFit="1" customWidth="1"/>
    <col min="3347" max="3347" width="11.140625" style="2" bestFit="1" customWidth="1"/>
    <col min="3348" max="3348" width="1.85546875" style="2" customWidth="1"/>
    <col min="3349" max="3349" width="10.7109375" style="2" bestFit="1" customWidth="1"/>
    <col min="3350" max="3350" width="9.140625" style="2"/>
    <col min="3351" max="3351" width="10.7109375" style="2" bestFit="1" customWidth="1"/>
    <col min="3352" max="3584" width="9.140625" style="2"/>
    <col min="3585" max="3585" width="0" style="2" hidden="1" customWidth="1"/>
    <col min="3586" max="3586" width="13.140625" style="2" customWidth="1"/>
    <col min="3587" max="3587" width="20" style="2" customWidth="1"/>
    <col min="3588" max="3588" width="12" style="2" bestFit="1" customWidth="1"/>
    <col min="3589" max="3590" width="9.85546875" style="2" bestFit="1" customWidth="1"/>
    <col min="3591" max="3591" width="10.7109375" style="2" bestFit="1" customWidth="1"/>
    <col min="3592" max="3593" width="9.85546875" style="2" bestFit="1" customWidth="1"/>
    <col min="3594" max="3594" width="9.85546875" style="2" customWidth="1"/>
    <col min="3595" max="3598" width="9.85546875" style="2" bestFit="1" customWidth="1"/>
    <col min="3599" max="3600" width="0" style="2" hidden="1" customWidth="1"/>
    <col min="3601" max="3601" width="12.42578125" style="2" bestFit="1" customWidth="1"/>
    <col min="3602" max="3602" width="11.28515625" style="2" bestFit="1" customWidth="1"/>
    <col min="3603" max="3603" width="11.140625" style="2" bestFit="1" customWidth="1"/>
    <col min="3604" max="3604" width="1.85546875" style="2" customWidth="1"/>
    <col min="3605" max="3605" width="10.7109375" style="2" bestFit="1" customWidth="1"/>
    <col min="3606" max="3606" width="9.140625" style="2"/>
    <col min="3607" max="3607" width="10.7109375" style="2" bestFit="1" customWidth="1"/>
    <col min="3608" max="3840" width="9.140625" style="2"/>
    <col min="3841" max="3841" width="0" style="2" hidden="1" customWidth="1"/>
    <col min="3842" max="3842" width="13.140625" style="2" customWidth="1"/>
    <col min="3843" max="3843" width="20" style="2" customWidth="1"/>
    <col min="3844" max="3844" width="12" style="2" bestFit="1" customWidth="1"/>
    <col min="3845" max="3846" width="9.85546875" style="2" bestFit="1" customWidth="1"/>
    <col min="3847" max="3847" width="10.7109375" style="2" bestFit="1" customWidth="1"/>
    <col min="3848" max="3849" width="9.85546875" style="2" bestFit="1" customWidth="1"/>
    <col min="3850" max="3850" width="9.85546875" style="2" customWidth="1"/>
    <col min="3851" max="3854" width="9.85546875" style="2" bestFit="1" customWidth="1"/>
    <col min="3855" max="3856" width="0" style="2" hidden="1" customWidth="1"/>
    <col min="3857" max="3857" width="12.42578125" style="2" bestFit="1" customWidth="1"/>
    <col min="3858" max="3858" width="11.28515625" style="2" bestFit="1" customWidth="1"/>
    <col min="3859" max="3859" width="11.140625" style="2" bestFit="1" customWidth="1"/>
    <col min="3860" max="3860" width="1.85546875" style="2" customWidth="1"/>
    <col min="3861" max="3861" width="10.7109375" style="2" bestFit="1" customWidth="1"/>
    <col min="3862" max="3862" width="9.140625" style="2"/>
    <col min="3863" max="3863" width="10.7109375" style="2" bestFit="1" customWidth="1"/>
    <col min="3864" max="4096" width="9.140625" style="2"/>
    <col min="4097" max="4097" width="0" style="2" hidden="1" customWidth="1"/>
    <col min="4098" max="4098" width="13.140625" style="2" customWidth="1"/>
    <col min="4099" max="4099" width="20" style="2" customWidth="1"/>
    <col min="4100" max="4100" width="12" style="2" bestFit="1" customWidth="1"/>
    <col min="4101" max="4102" width="9.85546875" style="2" bestFit="1" customWidth="1"/>
    <col min="4103" max="4103" width="10.7109375" style="2" bestFit="1" customWidth="1"/>
    <col min="4104" max="4105" width="9.85546875" style="2" bestFit="1" customWidth="1"/>
    <col min="4106" max="4106" width="9.85546875" style="2" customWidth="1"/>
    <col min="4107" max="4110" width="9.85546875" style="2" bestFit="1" customWidth="1"/>
    <col min="4111" max="4112" width="0" style="2" hidden="1" customWidth="1"/>
    <col min="4113" max="4113" width="12.42578125" style="2" bestFit="1" customWidth="1"/>
    <col min="4114" max="4114" width="11.28515625" style="2" bestFit="1" customWidth="1"/>
    <col min="4115" max="4115" width="11.140625" style="2" bestFit="1" customWidth="1"/>
    <col min="4116" max="4116" width="1.85546875" style="2" customWidth="1"/>
    <col min="4117" max="4117" width="10.7109375" style="2" bestFit="1" customWidth="1"/>
    <col min="4118" max="4118" width="9.140625" style="2"/>
    <col min="4119" max="4119" width="10.7109375" style="2" bestFit="1" customWidth="1"/>
    <col min="4120" max="4352" width="9.140625" style="2"/>
    <col min="4353" max="4353" width="0" style="2" hidden="1" customWidth="1"/>
    <col min="4354" max="4354" width="13.140625" style="2" customWidth="1"/>
    <col min="4355" max="4355" width="20" style="2" customWidth="1"/>
    <col min="4356" max="4356" width="12" style="2" bestFit="1" customWidth="1"/>
    <col min="4357" max="4358" width="9.85546875" style="2" bestFit="1" customWidth="1"/>
    <col min="4359" max="4359" width="10.7109375" style="2" bestFit="1" customWidth="1"/>
    <col min="4360" max="4361" width="9.85546875" style="2" bestFit="1" customWidth="1"/>
    <col min="4362" max="4362" width="9.85546875" style="2" customWidth="1"/>
    <col min="4363" max="4366" width="9.85546875" style="2" bestFit="1" customWidth="1"/>
    <col min="4367" max="4368" width="0" style="2" hidden="1" customWidth="1"/>
    <col min="4369" max="4369" width="12.42578125" style="2" bestFit="1" customWidth="1"/>
    <col min="4370" max="4370" width="11.28515625" style="2" bestFit="1" customWidth="1"/>
    <col min="4371" max="4371" width="11.140625" style="2" bestFit="1" customWidth="1"/>
    <col min="4372" max="4372" width="1.85546875" style="2" customWidth="1"/>
    <col min="4373" max="4373" width="10.7109375" style="2" bestFit="1" customWidth="1"/>
    <col min="4374" max="4374" width="9.140625" style="2"/>
    <col min="4375" max="4375" width="10.7109375" style="2" bestFit="1" customWidth="1"/>
    <col min="4376" max="4608" width="9.140625" style="2"/>
    <col min="4609" max="4609" width="0" style="2" hidden="1" customWidth="1"/>
    <col min="4610" max="4610" width="13.140625" style="2" customWidth="1"/>
    <col min="4611" max="4611" width="20" style="2" customWidth="1"/>
    <col min="4612" max="4612" width="12" style="2" bestFit="1" customWidth="1"/>
    <col min="4613" max="4614" width="9.85546875" style="2" bestFit="1" customWidth="1"/>
    <col min="4615" max="4615" width="10.7109375" style="2" bestFit="1" customWidth="1"/>
    <col min="4616" max="4617" width="9.85546875" style="2" bestFit="1" customWidth="1"/>
    <col min="4618" max="4618" width="9.85546875" style="2" customWidth="1"/>
    <col min="4619" max="4622" width="9.85546875" style="2" bestFit="1" customWidth="1"/>
    <col min="4623" max="4624" width="0" style="2" hidden="1" customWidth="1"/>
    <col min="4625" max="4625" width="12.42578125" style="2" bestFit="1" customWidth="1"/>
    <col min="4626" max="4626" width="11.28515625" style="2" bestFit="1" customWidth="1"/>
    <col min="4627" max="4627" width="11.140625" style="2" bestFit="1" customWidth="1"/>
    <col min="4628" max="4628" width="1.85546875" style="2" customWidth="1"/>
    <col min="4629" max="4629" width="10.7109375" style="2" bestFit="1" customWidth="1"/>
    <col min="4630" max="4630" width="9.140625" style="2"/>
    <col min="4631" max="4631" width="10.7109375" style="2" bestFit="1" customWidth="1"/>
    <col min="4632" max="4864" width="9.140625" style="2"/>
    <col min="4865" max="4865" width="0" style="2" hidden="1" customWidth="1"/>
    <col min="4866" max="4866" width="13.140625" style="2" customWidth="1"/>
    <col min="4867" max="4867" width="20" style="2" customWidth="1"/>
    <col min="4868" max="4868" width="12" style="2" bestFit="1" customWidth="1"/>
    <col min="4869" max="4870" width="9.85546875" style="2" bestFit="1" customWidth="1"/>
    <col min="4871" max="4871" width="10.7109375" style="2" bestFit="1" customWidth="1"/>
    <col min="4872" max="4873" width="9.85546875" style="2" bestFit="1" customWidth="1"/>
    <col min="4874" max="4874" width="9.85546875" style="2" customWidth="1"/>
    <col min="4875" max="4878" width="9.85546875" style="2" bestFit="1" customWidth="1"/>
    <col min="4879" max="4880" width="0" style="2" hidden="1" customWidth="1"/>
    <col min="4881" max="4881" width="12.42578125" style="2" bestFit="1" customWidth="1"/>
    <col min="4882" max="4882" width="11.28515625" style="2" bestFit="1" customWidth="1"/>
    <col min="4883" max="4883" width="11.140625" style="2" bestFit="1" customWidth="1"/>
    <col min="4884" max="4884" width="1.85546875" style="2" customWidth="1"/>
    <col min="4885" max="4885" width="10.7109375" style="2" bestFit="1" customWidth="1"/>
    <col min="4886" max="4886" width="9.140625" style="2"/>
    <col min="4887" max="4887" width="10.7109375" style="2" bestFit="1" customWidth="1"/>
    <col min="4888" max="5120" width="9.140625" style="2"/>
    <col min="5121" max="5121" width="0" style="2" hidden="1" customWidth="1"/>
    <col min="5122" max="5122" width="13.140625" style="2" customWidth="1"/>
    <col min="5123" max="5123" width="20" style="2" customWidth="1"/>
    <col min="5124" max="5124" width="12" style="2" bestFit="1" customWidth="1"/>
    <col min="5125" max="5126" width="9.85546875" style="2" bestFit="1" customWidth="1"/>
    <col min="5127" max="5127" width="10.7109375" style="2" bestFit="1" customWidth="1"/>
    <col min="5128" max="5129" width="9.85546875" style="2" bestFit="1" customWidth="1"/>
    <col min="5130" max="5130" width="9.85546875" style="2" customWidth="1"/>
    <col min="5131" max="5134" width="9.85546875" style="2" bestFit="1" customWidth="1"/>
    <col min="5135" max="5136" width="0" style="2" hidden="1" customWidth="1"/>
    <col min="5137" max="5137" width="12.42578125" style="2" bestFit="1" customWidth="1"/>
    <col min="5138" max="5138" width="11.28515625" style="2" bestFit="1" customWidth="1"/>
    <col min="5139" max="5139" width="11.140625" style="2" bestFit="1" customWidth="1"/>
    <col min="5140" max="5140" width="1.85546875" style="2" customWidth="1"/>
    <col min="5141" max="5141" width="10.7109375" style="2" bestFit="1" customWidth="1"/>
    <col min="5142" max="5142" width="9.140625" style="2"/>
    <col min="5143" max="5143" width="10.7109375" style="2" bestFit="1" customWidth="1"/>
    <col min="5144" max="5376" width="9.140625" style="2"/>
    <col min="5377" max="5377" width="0" style="2" hidden="1" customWidth="1"/>
    <col min="5378" max="5378" width="13.140625" style="2" customWidth="1"/>
    <col min="5379" max="5379" width="20" style="2" customWidth="1"/>
    <col min="5380" max="5380" width="12" style="2" bestFit="1" customWidth="1"/>
    <col min="5381" max="5382" width="9.85546875" style="2" bestFit="1" customWidth="1"/>
    <col min="5383" max="5383" width="10.7109375" style="2" bestFit="1" customWidth="1"/>
    <col min="5384" max="5385" width="9.85546875" style="2" bestFit="1" customWidth="1"/>
    <col min="5386" max="5386" width="9.85546875" style="2" customWidth="1"/>
    <col min="5387" max="5390" width="9.85546875" style="2" bestFit="1" customWidth="1"/>
    <col min="5391" max="5392" width="0" style="2" hidden="1" customWidth="1"/>
    <col min="5393" max="5393" width="12.42578125" style="2" bestFit="1" customWidth="1"/>
    <col min="5394" max="5394" width="11.28515625" style="2" bestFit="1" customWidth="1"/>
    <col min="5395" max="5395" width="11.140625" style="2" bestFit="1" customWidth="1"/>
    <col min="5396" max="5396" width="1.85546875" style="2" customWidth="1"/>
    <col min="5397" max="5397" width="10.7109375" style="2" bestFit="1" customWidth="1"/>
    <col min="5398" max="5398" width="9.140625" style="2"/>
    <col min="5399" max="5399" width="10.7109375" style="2" bestFit="1" customWidth="1"/>
    <col min="5400" max="5632" width="9.140625" style="2"/>
    <col min="5633" max="5633" width="0" style="2" hidden="1" customWidth="1"/>
    <col min="5634" max="5634" width="13.140625" style="2" customWidth="1"/>
    <col min="5635" max="5635" width="20" style="2" customWidth="1"/>
    <col min="5636" max="5636" width="12" style="2" bestFit="1" customWidth="1"/>
    <col min="5637" max="5638" width="9.85546875" style="2" bestFit="1" customWidth="1"/>
    <col min="5639" max="5639" width="10.7109375" style="2" bestFit="1" customWidth="1"/>
    <col min="5640" max="5641" width="9.85546875" style="2" bestFit="1" customWidth="1"/>
    <col min="5642" max="5642" width="9.85546875" style="2" customWidth="1"/>
    <col min="5643" max="5646" width="9.85546875" style="2" bestFit="1" customWidth="1"/>
    <col min="5647" max="5648" width="0" style="2" hidden="1" customWidth="1"/>
    <col min="5649" max="5649" width="12.42578125" style="2" bestFit="1" customWidth="1"/>
    <col min="5650" max="5650" width="11.28515625" style="2" bestFit="1" customWidth="1"/>
    <col min="5651" max="5651" width="11.140625" style="2" bestFit="1" customWidth="1"/>
    <col min="5652" max="5652" width="1.85546875" style="2" customWidth="1"/>
    <col min="5653" max="5653" width="10.7109375" style="2" bestFit="1" customWidth="1"/>
    <col min="5654" max="5654" width="9.140625" style="2"/>
    <col min="5655" max="5655" width="10.7109375" style="2" bestFit="1" customWidth="1"/>
    <col min="5656" max="5888" width="9.140625" style="2"/>
    <col min="5889" max="5889" width="0" style="2" hidden="1" customWidth="1"/>
    <col min="5890" max="5890" width="13.140625" style="2" customWidth="1"/>
    <col min="5891" max="5891" width="20" style="2" customWidth="1"/>
    <col min="5892" max="5892" width="12" style="2" bestFit="1" customWidth="1"/>
    <col min="5893" max="5894" width="9.85546875" style="2" bestFit="1" customWidth="1"/>
    <col min="5895" max="5895" width="10.7109375" style="2" bestFit="1" customWidth="1"/>
    <col min="5896" max="5897" width="9.85546875" style="2" bestFit="1" customWidth="1"/>
    <col min="5898" max="5898" width="9.85546875" style="2" customWidth="1"/>
    <col min="5899" max="5902" width="9.85546875" style="2" bestFit="1" customWidth="1"/>
    <col min="5903" max="5904" width="0" style="2" hidden="1" customWidth="1"/>
    <col min="5905" max="5905" width="12.42578125" style="2" bestFit="1" customWidth="1"/>
    <col min="5906" max="5906" width="11.28515625" style="2" bestFit="1" customWidth="1"/>
    <col min="5907" max="5907" width="11.140625" style="2" bestFit="1" customWidth="1"/>
    <col min="5908" max="5908" width="1.85546875" style="2" customWidth="1"/>
    <col min="5909" max="5909" width="10.7109375" style="2" bestFit="1" customWidth="1"/>
    <col min="5910" max="5910" width="9.140625" style="2"/>
    <col min="5911" max="5911" width="10.7109375" style="2" bestFit="1" customWidth="1"/>
    <col min="5912" max="6144" width="9.140625" style="2"/>
    <col min="6145" max="6145" width="0" style="2" hidden="1" customWidth="1"/>
    <col min="6146" max="6146" width="13.140625" style="2" customWidth="1"/>
    <col min="6147" max="6147" width="20" style="2" customWidth="1"/>
    <col min="6148" max="6148" width="12" style="2" bestFit="1" customWidth="1"/>
    <col min="6149" max="6150" width="9.85546875" style="2" bestFit="1" customWidth="1"/>
    <col min="6151" max="6151" width="10.7109375" style="2" bestFit="1" customWidth="1"/>
    <col min="6152" max="6153" width="9.85546875" style="2" bestFit="1" customWidth="1"/>
    <col min="6154" max="6154" width="9.85546875" style="2" customWidth="1"/>
    <col min="6155" max="6158" width="9.85546875" style="2" bestFit="1" customWidth="1"/>
    <col min="6159" max="6160" width="0" style="2" hidden="1" customWidth="1"/>
    <col min="6161" max="6161" width="12.42578125" style="2" bestFit="1" customWidth="1"/>
    <col min="6162" max="6162" width="11.28515625" style="2" bestFit="1" customWidth="1"/>
    <col min="6163" max="6163" width="11.140625" style="2" bestFit="1" customWidth="1"/>
    <col min="6164" max="6164" width="1.85546875" style="2" customWidth="1"/>
    <col min="6165" max="6165" width="10.7109375" style="2" bestFit="1" customWidth="1"/>
    <col min="6166" max="6166" width="9.140625" style="2"/>
    <col min="6167" max="6167" width="10.7109375" style="2" bestFit="1" customWidth="1"/>
    <col min="6168" max="6400" width="9.140625" style="2"/>
    <col min="6401" max="6401" width="0" style="2" hidden="1" customWidth="1"/>
    <col min="6402" max="6402" width="13.140625" style="2" customWidth="1"/>
    <col min="6403" max="6403" width="20" style="2" customWidth="1"/>
    <col min="6404" max="6404" width="12" style="2" bestFit="1" customWidth="1"/>
    <col min="6405" max="6406" width="9.85546875" style="2" bestFit="1" customWidth="1"/>
    <col min="6407" max="6407" width="10.7109375" style="2" bestFit="1" customWidth="1"/>
    <col min="6408" max="6409" width="9.85546875" style="2" bestFit="1" customWidth="1"/>
    <col min="6410" max="6410" width="9.85546875" style="2" customWidth="1"/>
    <col min="6411" max="6414" width="9.85546875" style="2" bestFit="1" customWidth="1"/>
    <col min="6415" max="6416" width="0" style="2" hidden="1" customWidth="1"/>
    <col min="6417" max="6417" width="12.42578125" style="2" bestFit="1" customWidth="1"/>
    <col min="6418" max="6418" width="11.28515625" style="2" bestFit="1" customWidth="1"/>
    <col min="6419" max="6419" width="11.140625" style="2" bestFit="1" customWidth="1"/>
    <col min="6420" max="6420" width="1.85546875" style="2" customWidth="1"/>
    <col min="6421" max="6421" width="10.7109375" style="2" bestFit="1" customWidth="1"/>
    <col min="6422" max="6422" width="9.140625" style="2"/>
    <col min="6423" max="6423" width="10.7109375" style="2" bestFit="1" customWidth="1"/>
    <col min="6424" max="6656" width="9.140625" style="2"/>
    <col min="6657" max="6657" width="0" style="2" hidden="1" customWidth="1"/>
    <col min="6658" max="6658" width="13.140625" style="2" customWidth="1"/>
    <col min="6659" max="6659" width="20" style="2" customWidth="1"/>
    <col min="6660" max="6660" width="12" style="2" bestFit="1" customWidth="1"/>
    <col min="6661" max="6662" width="9.85546875" style="2" bestFit="1" customWidth="1"/>
    <col min="6663" max="6663" width="10.7109375" style="2" bestFit="1" customWidth="1"/>
    <col min="6664" max="6665" width="9.85546875" style="2" bestFit="1" customWidth="1"/>
    <col min="6666" max="6666" width="9.85546875" style="2" customWidth="1"/>
    <col min="6667" max="6670" width="9.85546875" style="2" bestFit="1" customWidth="1"/>
    <col min="6671" max="6672" width="0" style="2" hidden="1" customWidth="1"/>
    <col min="6673" max="6673" width="12.42578125" style="2" bestFit="1" customWidth="1"/>
    <col min="6674" max="6674" width="11.28515625" style="2" bestFit="1" customWidth="1"/>
    <col min="6675" max="6675" width="11.140625" style="2" bestFit="1" customWidth="1"/>
    <col min="6676" max="6676" width="1.85546875" style="2" customWidth="1"/>
    <col min="6677" max="6677" width="10.7109375" style="2" bestFit="1" customWidth="1"/>
    <col min="6678" max="6678" width="9.140625" style="2"/>
    <col min="6679" max="6679" width="10.7109375" style="2" bestFit="1" customWidth="1"/>
    <col min="6680" max="6912" width="9.140625" style="2"/>
    <col min="6913" max="6913" width="0" style="2" hidden="1" customWidth="1"/>
    <col min="6914" max="6914" width="13.140625" style="2" customWidth="1"/>
    <col min="6915" max="6915" width="20" style="2" customWidth="1"/>
    <col min="6916" max="6916" width="12" style="2" bestFit="1" customWidth="1"/>
    <col min="6917" max="6918" width="9.85546875" style="2" bestFit="1" customWidth="1"/>
    <col min="6919" max="6919" width="10.7109375" style="2" bestFit="1" customWidth="1"/>
    <col min="6920" max="6921" width="9.85546875" style="2" bestFit="1" customWidth="1"/>
    <col min="6922" max="6922" width="9.85546875" style="2" customWidth="1"/>
    <col min="6923" max="6926" width="9.85546875" style="2" bestFit="1" customWidth="1"/>
    <col min="6927" max="6928" width="0" style="2" hidden="1" customWidth="1"/>
    <col min="6929" max="6929" width="12.42578125" style="2" bestFit="1" customWidth="1"/>
    <col min="6930" max="6930" width="11.28515625" style="2" bestFit="1" customWidth="1"/>
    <col min="6931" max="6931" width="11.140625" style="2" bestFit="1" customWidth="1"/>
    <col min="6932" max="6932" width="1.85546875" style="2" customWidth="1"/>
    <col min="6933" max="6933" width="10.7109375" style="2" bestFit="1" customWidth="1"/>
    <col min="6934" max="6934" width="9.140625" style="2"/>
    <col min="6935" max="6935" width="10.7109375" style="2" bestFit="1" customWidth="1"/>
    <col min="6936" max="7168" width="9.140625" style="2"/>
    <col min="7169" max="7169" width="0" style="2" hidden="1" customWidth="1"/>
    <col min="7170" max="7170" width="13.140625" style="2" customWidth="1"/>
    <col min="7171" max="7171" width="20" style="2" customWidth="1"/>
    <col min="7172" max="7172" width="12" style="2" bestFit="1" customWidth="1"/>
    <col min="7173" max="7174" width="9.85546875" style="2" bestFit="1" customWidth="1"/>
    <col min="7175" max="7175" width="10.7109375" style="2" bestFit="1" customWidth="1"/>
    <col min="7176" max="7177" width="9.85546875" style="2" bestFit="1" customWidth="1"/>
    <col min="7178" max="7178" width="9.85546875" style="2" customWidth="1"/>
    <col min="7179" max="7182" width="9.85546875" style="2" bestFit="1" customWidth="1"/>
    <col min="7183" max="7184" width="0" style="2" hidden="1" customWidth="1"/>
    <col min="7185" max="7185" width="12.42578125" style="2" bestFit="1" customWidth="1"/>
    <col min="7186" max="7186" width="11.28515625" style="2" bestFit="1" customWidth="1"/>
    <col min="7187" max="7187" width="11.140625" style="2" bestFit="1" customWidth="1"/>
    <col min="7188" max="7188" width="1.85546875" style="2" customWidth="1"/>
    <col min="7189" max="7189" width="10.7109375" style="2" bestFit="1" customWidth="1"/>
    <col min="7190" max="7190" width="9.140625" style="2"/>
    <col min="7191" max="7191" width="10.7109375" style="2" bestFit="1" customWidth="1"/>
    <col min="7192" max="7424" width="9.140625" style="2"/>
    <col min="7425" max="7425" width="0" style="2" hidden="1" customWidth="1"/>
    <col min="7426" max="7426" width="13.140625" style="2" customWidth="1"/>
    <col min="7427" max="7427" width="20" style="2" customWidth="1"/>
    <col min="7428" max="7428" width="12" style="2" bestFit="1" customWidth="1"/>
    <col min="7429" max="7430" width="9.85546875" style="2" bestFit="1" customWidth="1"/>
    <col min="7431" max="7431" width="10.7109375" style="2" bestFit="1" customWidth="1"/>
    <col min="7432" max="7433" width="9.85546875" style="2" bestFit="1" customWidth="1"/>
    <col min="7434" max="7434" width="9.85546875" style="2" customWidth="1"/>
    <col min="7435" max="7438" width="9.85546875" style="2" bestFit="1" customWidth="1"/>
    <col min="7439" max="7440" width="0" style="2" hidden="1" customWidth="1"/>
    <col min="7441" max="7441" width="12.42578125" style="2" bestFit="1" customWidth="1"/>
    <col min="7442" max="7442" width="11.28515625" style="2" bestFit="1" customWidth="1"/>
    <col min="7443" max="7443" width="11.140625" style="2" bestFit="1" customWidth="1"/>
    <col min="7444" max="7444" width="1.85546875" style="2" customWidth="1"/>
    <col min="7445" max="7445" width="10.7109375" style="2" bestFit="1" customWidth="1"/>
    <col min="7446" max="7446" width="9.140625" style="2"/>
    <col min="7447" max="7447" width="10.7109375" style="2" bestFit="1" customWidth="1"/>
    <col min="7448" max="7680" width="9.140625" style="2"/>
    <col min="7681" max="7681" width="0" style="2" hidden="1" customWidth="1"/>
    <col min="7682" max="7682" width="13.140625" style="2" customWidth="1"/>
    <col min="7683" max="7683" width="20" style="2" customWidth="1"/>
    <col min="7684" max="7684" width="12" style="2" bestFit="1" customWidth="1"/>
    <col min="7685" max="7686" width="9.85546875" style="2" bestFit="1" customWidth="1"/>
    <col min="7687" max="7687" width="10.7109375" style="2" bestFit="1" customWidth="1"/>
    <col min="7688" max="7689" width="9.85546875" style="2" bestFit="1" customWidth="1"/>
    <col min="7690" max="7690" width="9.85546875" style="2" customWidth="1"/>
    <col min="7691" max="7694" width="9.85546875" style="2" bestFit="1" customWidth="1"/>
    <col min="7695" max="7696" width="0" style="2" hidden="1" customWidth="1"/>
    <col min="7697" max="7697" width="12.42578125" style="2" bestFit="1" customWidth="1"/>
    <col min="7698" max="7698" width="11.28515625" style="2" bestFit="1" customWidth="1"/>
    <col min="7699" max="7699" width="11.140625" style="2" bestFit="1" customWidth="1"/>
    <col min="7700" max="7700" width="1.85546875" style="2" customWidth="1"/>
    <col min="7701" max="7701" width="10.7109375" style="2" bestFit="1" customWidth="1"/>
    <col min="7702" max="7702" width="9.140625" style="2"/>
    <col min="7703" max="7703" width="10.7109375" style="2" bestFit="1" customWidth="1"/>
    <col min="7704" max="7936" width="9.140625" style="2"/>
    <col min="7937" max="7937" width="0" style="2" hidden="1" customWidth="1"/>
    <col min="7938" max="7938" width="13.140625" style="2" customWidth="1"/>
    <col min="7939" max="7939" width="20" style="2" customWidth="1"/>
    <col min="7940" max="7940" width="12" style="2" bestFit="1" customWidth="1"/>
    <col min="7941" max="7942" width="9.85546875" style="2" bestFit="1" customWidth="1"/>
    <col min="7943" max="7943" width="10.7109375" style="2" bestFit="1" customWidth="1"/>
    <col min="7944" max="7945" width="9.85546875" style="2" bestFit="1" customWidth="1"/>
    <col min="7946" max="7946" width="9.85546875" style="2" customWidth="1"/>
    <col min="7947" max="7950" width="9.85546875" style="2" bestFit="1" customWidth="1"/>
    <col min="7951" max="7952" width="0" style="2" hidden="1" customWidth="1"/>
    <col min="7953" max="7953" width="12.42578125" style="2" bestFit="1" customWidth="1"/>
    <col min="7954" max="7954" width="11.28515625" style="2" bestFit="1" customWidth="1"/>
    <col min="7955" max="7955" width="11.140625" style="2" bestFit="1" customWidth="1"/>
    <col min="7956" max="7956" width="1.85546875" style="2" customWidth="1"/>
    <col min="7957" max="7957" width="10.7109375" style="2" bestFit="1" customWidth="1"/>
    <col min="7958" max="7958" width="9.140625" style="2"/>
    <col min="7959" max="7959" width="10.7109375" style="2" bestFit="1" customWidth="1"/>
    <col min="7960" max="8192" width="9.140625" style="2"/>
    <col min="8193" max="8193" width="0" style="2" hidden="1" customWidth="1"/>
    <col min="8194" max="8194" width="13.140625" style="2" customWidth="1"/>
    <col min="8195" max="8195" width="20" style="2" customWidth="1"/>
    <col min="8196" max="8196" width="12" style="2" bestFit="1" customWidth="1"/>
    <col min="8197" max="8198" width="9.85546875" style="2" bestFit="1" customWidth="1"/>
    <col min="8199" max="8199" width="10.7109375" style="2" bestFit="1" customWidth="1"/>
    <col min="8200" max="8201" width="9.85546875" style="2" bestFit="1" customWidth="1"/>
    <col min="8202" max="8202" width="9.85546875" style="2" customWidth="1"/>
    <col min="8203" max="8206" width="9.85546875" style="2" bestFit="1" customWidth="1"/>
    <col min="8207" max="8208" width="0" style="2" hidden="1" customWidth="1"/>
    <col min="8209" max="8209" width="12.42578125" style="2" bestFit="1" customWidth="1"/>
    <col min="8210" max="8210" width="11.28515625" style="2" bestFit="1" customWidth="1"/>
    <col min="8211" max="8211" width="11.140625" style="2" bestFit="1" customWidth="1"/>
    <col min="8212" max="8212" width="1.85546875" style="2" customWidth="1"/>
    <col min="8213" max="8213" width="10.7109375" style="2" bestFit="1" customWidth="1"/>
    <col min="8214" max="8214" width="9.140625" style="2"/>
    <col min="8215" max="8215" width="10.7109375" style="2" bestFit="1" customWidth="1"/>
    <col min="8216" max="8448" width="9.140625" style="2"/>
    <col min="8449" max="8449" width="0" style="2" hidden="1" customWidth="1"/>
    <col min="8450" max="8450" width="13.140625" style="2" customWidth="1"/>
    <col min="8451" max="8451" width="20" style="2" customWidth="1"/>
    <col min="8452" max="8452" width="12" style="2" bestFit="1" customWidth="1"/>
    <col min="8453" max="8454" width="9.85546875" style="2" bestFit="1" customWidth="1"/>
    <col min="8455" max="8455" width="10.7109375" style="2" bestFit="1" customWidth="1"/>
    <col min="8456" max="8457" width="9.85546875" style="2" bestFit="1" customWidth="1"/>
    <col min="8458" max="8458" width="9.85546875" style="2" customWidth="1"/>
    <col min="8459" max="8462" width="9.85546875" style="2" bestFit="1" customWidth="1"/>
    <col min="8463" max="8464" width="0" style="2" hidden="1" customWidth="1"/>
    <col min="8465" max="8465" width="12.42578125" style="2" bestFit="1" customWidth="1"/>
    <col min="8466" max="8466" width="11.28515625" style="2" bestFit="1" customWidth="1"/>
    <col min="8467" max="8467" width="11.140625" style="2" bestFit="1" customWidth="1"/>
    <col min="8468" max="8468" width="1.85546875" style="2" customWidth="1"/>
    <col min="8469" max="8469" width="10.7109375" style="2" bestFit="1" customWidth="1"/>
    <col min="8470" max="8470" width="9.140625" style="2"/>
    <col min="8471" max="8471" width="10.7109375" style="2" bestFit="1" customWidth="1"/>
    <col min="8472" max="8704" width="9.140625" style="2"/>
    <col min="8705" max="8705" width="0" style="2" hidden="1" customWidth="1"/>
    <col min="8706" max="8706" width="13.140625" style="2" customWidth="1"/>
    <col min="8707" max="8707" width="20" style="2" customWidth="1"/>
    <col min="8708" max="8708" width="12" style="2" bestFit="1" customWidth="1"/>
    <col min="8709" max="8710" width="9.85546875" style="2" bestFit="1" customWidth="1"/>
    <col min="8711" max="8711" width="10.7109375" style="2" bestFit="1" customWidth="1"/>
    <col min="8712" max="8713" width="9.85546875" style="2" bestFit="1" customWidth="1"/>
    <col min="8714" max="8714" width="9.85546875" style="2" customWidth="1"/>
    <col min="8715" max="8718" width="9.85546875" style="2" bestFit="1" customWidth="1"/>
    <col min="8719" max="8720" width="0" style="2" hidden="1" customWidth="1"/>
    <col min="8721" max="8721" width="12.42578125" style="2" bestFit="1" customWidth="1"/>
    <col min="8722" max="8722" width="11.28515625" style="2" bestFit="1" customWidth="1"/>
    <col min="8723" max="8723" width="11.140625" style="2" bestFit="1" customWidth="1"/>
    <col min="8724" max="8724" width="1.85546875" style="2" customWidth="1"/>
    <col min="8725" max="8725" width="10.7109375" style="2" bestFit="1" customWidth="1"/>
    <col min="8726" max="8726" width="9.140625" style="2"/>
    <col min="8727" max="8727" width="10.7109375" style="2" bestFit="1" customWidth="1"/>
    <col min="8728" max="8960" width="9.140625" style="2"/>
    <col min="8961" max="8961" width="0" style="2" hidden="1" customWidth="1"/>
    <col min="8962" max="8962" width="13.140625" style="2" customWidth="1"/>
    <col min="8963" max="8963" width="20" style="2" customWidth="1"/>
    <col min="8964" max="8964" width="12" style="2" bestFit="1" customWidth="1"/>
    <col min="8965" max="8966" width="9.85546875" style="2" bestFit="1" customWidth="1"/>
    <col min="8967" max="8967" width="10.7109375" style="2" bestFit="1" customWidth="1"/>
    <col min="8968" max="8969" width="9.85546875" style="2" bestFit="1" customWidth="1"/>
    <col min="8970" max="8970" width="9.85546875" style="2" customWidth="1"/>
    <col min="8971" max="8974" width="9.85546875" style="2" bestFit="1" customWidth="1"/>
    <col min="8975" max="8976" width="0" style="2" hidden="1" customWidth="1"/>
    <col min="8977" max="8977" width="12.42578125" style="2" bestFit="1" customWidth="1"/>
    <col min="8978" max="8978" width="11.28515625" style="2" bestFit="1" customWidth="1"/>
    <col min="8979" max="8979" width="11.140625" style="2" bestFit="1" customWidth="1"/>
    <col min="8980" max="8980" width="1.85546875" style="2" customWidth="1"/>
    <col min="8981" max="8981" width="10.7109375" style="2" bestFit="1" customWidth="1"/>
    <col min="8982" max="8982" width="9.140625" style="2"/>
    <col min="8983" max="8983" width="10.7109375" style="2" bestFit="1" customWidth="1"/>
    <col min="8984" max="9216" width="9.140625" style="2"/>
    <col min="9217" max="9217" width="0" style="2" hidden="1" customWidth="1"/>
    <col min="9218" max="9218" width="13.140625" style="2" customWidth="1"/>
    <col min="9219" max="9219" width="20" style="2" customWidth="1"/>
    <col min="9220" max="9220" width="12" style="2" bestFit="1" customWidth="1"/>
    <col min="9221" max="9222" width="9.85546875" style="2" bestFit="1" customWidth="1"/>
    <col min="9223" max="9223" width="10.7109375" style="2" bestFit="1" customWidth="1"/>
    <col min="9224" max="9225" width="9.85546875" style="2" bestFit="1" customWidth="1"/>
    <col min="9226" max="9226" width="9.85546875" style="2" customWidth="1"/>
    <col min="9227" max="9230" width="9.85546875" style="2" bestFit="1" customWidth="1"/>
    <col min="9231" max="9232" width="0" style="2" hidden="1" customWidth="1"/>
    <col min="9233" max="9233" width="12.42578125" style="2" bestFit="1" customWidth="1"/>
    <col min="9234" max="9234" width="11.28515625" style="2" bestFit="1" customWidth="1"/>
    <col min="9235" max="9235" width="11.140625" style="2" bestFit="1" customWidth="1"/>
    <col min="9236" max="9236" width="1.85546875" style="2" customWidth="1"/>
    <col min="9237" max="9237" width="10.7109375" style="2" bestFit="1" customWidth="1"/>
    <col min="9238" max="9238" width="9.140625" style="2"/>
    <col min="9239" max="9239" width="10.7109375" style="2" bestFit="1" customWidth="1"/>
    <col min="9240" max="9472" width="9.140625" style="2"/>
    <col min="9473" max="9473" width="0" style="2" hidden="1" customWidth="1"/>
    <col min="9474" max="9474" width="13.140625" style="2" customWidth="1"/>
    <col min="9475" max="9475" width="20" style="2" customWidth="1"/>
    <col min="9476" max="9476" width="12" style="2" bestFit="1" customWidth="1"/>
    <col min="9477" max="9478" width="9.85546875" style="2" bestFit="1" customWidth="1"/>
    <col min="9479" max="9479" width="10.7109375" style="2" bestFit="1" customWidth="1"/>
    <col min="9480" max="9481" width="9.85546875" style="2" bestFit="1" customWidth="1"/>
    <col min="9482" max="9482" width="9.85546875" style="2" customWidth="1"/>
    <col min="9483" max="9486" width="9.85546875" style="2" bestFit="1" customWidth="1"/>
    <col min="9487" max="9488" width="0" style="2" hidden="1" customWidth="1"/>
    <col min="9489" max="9489" width="12.42578125" style="2" bestFit="1" customWidth="1"/>
    <col min="9490" max="9490" width="11.28515625" style="2" bestFit="1" customWidth="1"/>
    <col min="9491" max="9491" width="11.140625" style="2" bestFit="1" customWidth="1"/>
    <col min="9492" max="9492" width="1.85546875" style="2" customWidth="1"/>
    <col min="9493" max="9493" width="10.7109375" style="2" bestFit="1" customWidth="1"/>
    <col min="9494" max="9494" width="9.140625" style="2"/>
    <col min="9495" max="9495" width="10.7109375" style="2" bestFit="1" customWidth="1"/>
    <col min="9496" max="9728" width="9.140625" style="2"/>
    <col min="9729" max="9729" width="0" style="2" hidden="1" customWidth="1"/>
    <col min="9730" max="9730" width="13.140625" style="2" customWidth="1"/>
    <col min="9731" max="9731" width="20" style="2" customWidth="1"/>
    <col min="9732" max="9732" width="12" style="2" bestFit="1" customWidth="1"/>
    <col min="9733" max="9734" width="9.85546875" style="2" bestFit="1" customWidth="1"/>
    <col min="9735" max="9735" width="10.7109375" style="2" bestFit="1" customWidth="1"/>
    <col min="9736" max="9737" width="9.85546875" style="2" bestFit="1" customWidth="1"/>
    <col min="9738" max="9738" width="9.85546875" style="2" customWidth="1"/>
    <col min="9739" max="9742" width="9.85546875" style="2" bestFit="1" customWidth="1"/>
    <col min="9743" max="9744" width="0" style="2" hidden="1" customWidth="1"/>
    <col min="9745" max="9745" width="12.42578125" style="2" bestFit="1" customWidth="1"/>
    <col min="9746" max="9746" width="11.28515625" style="2" bestFit="1" customWidth="1"/>
    <col min="9747" max="9747" width="11.140625" style="2" bestFit="1" customWidth="1"/>
    <col min="9748" max="9748" width="1.85546875" style="2" customWidth="1"/>
    <col min="9749" max="9749" width="10.7109375" style="2" bestFit="1" customWidth="1"/>
    <col min="9750" max="9750" width="9.140625" style="2"/>
    <col min="9751" max="9751" width="10.7109375" style="2" bestFit="1" customWidth="1"/>
    <col min="9752" max="9984" width="9.140625" style="2"/>
    <col min="9985" max="9985" width="0" style="2" hidden="1" customWidth="1"/>
    <col min="9986" max="9986" width="13.140625" style="2" customWidth="1"/>
    <col min="9987" max="9987" width="20" style="2" customWidth="1"/>
    <col min="9988" max="9988" width="12" style="2" bestFit="1" customWidth="1"/>
    <col min="9989" max="9990" width="9.85546875" style="2" bestFit="1" customWidth="1"/>
    <col min="9991" max="9991" width="10.7109375" style="2" bestFit="1" customWidth="1"/>
    <col min="9992" max="9993" width="9.85546875" style="2" bestFit="1" customWidth="1"/>
    <col min="9994" max="9994" width="9.85546875" style="2" customWidth="1"/>
    <col min="9995" max="9998" width="9.85546875" style="2" bestFit="1" customWidth="1"/>
    <col min="9999" max="10000" width="0" style="2" hidden="1" customWidth="1"/>
    <col min="10001" max="10001" width="12.42578125" style="2" bestFit="1" customWidth="1"/>
    <col min="10002" max="10002" width="11.28515625" style="2" bestFit="1" customWidth="1"/>
    <col min="10003" max="10003" width="11.140625" style="2" bestFit="1" customWidth="1"/>
    <col min="10004" max="10004" width="1.85546875" style="2" customWidth="1"/>
    <col min="10005" max="10005" width="10.7109375" style="2" bestFit="1" customWidth="1"/>
    <col min="10006" max="10006" width="9.140625" style="2"/>
    <col min="10007" max="10007" width="10.7109375" style="2" bestFit="1" customWidth="1"/>
    <col min="10008" max="10240" width="9.140625" style="2"/>
    <col min="10241" max="10241" width="0" style="2" hidden="1" customWidth="1"/>
    <col min="10242" max="10242" width="13.140625" style="2" customWidth="1"/>
    <col min="10243" max="10243" width="20" style="2" customWidth="1"/>
    <col min="10244" max="10244" width="12" style="2" bestFit="1" customWidth="1"/>
    <col min="10245" max="10246" width="9.85546875" style="2" bestFit="1" customWidth="1"/>
    <col min="10247" max="10247" width="10.7109375" style="2" bestFit="1" customWidth="1"/>
    <col min="10248" max="10249" width="9.85546875" style="2" bestFit="1" customWidth="1"/>
    <col min="10250" max="10250" width="9.85546875" style="2" customWidth="1"/>
    <col min="10251" max="10254" width="9.85546875" style="2" bestFit="1" customWidth="1"/>
    <col min="10255" max="10256" width="0" style="2" hidden="1" customWidth="1"/>
    <col min="10257" max="10257" width="12.42578125" style="2" bestFit="1" customWidth="1"/>
    <col min="10258" max="10258" width="11.28515625" style="2" bestFit="1" customWidth="1"/>
    <col min="10259" max="10259" width="11.140625" style="2" bestFit="1" customWidth="1"/>
    <col min="10260" max="10260" width="1.85546875" style="2" customWidth="1"/>
    <col min="10261" max="10261" width="10.7109375" style="2" bestFit="1" customWidth="1"/>
    <col min="10262" max="10262" width="9.140625" style="2"/>
    <col min="10263" max="10263" width="10.7109375" style="2" bestFit="1" customWidth="1"/>
    <col min="10264" max="10496" width="9.140625" style="2"/>
    <col min="10497" max="10497" width="0" style="2" hidden="1" customWidth="1"/>
    <col min="10498" max="10498" width="13.140625" style="2" customWidth="1"/>
    <col min="10499" max="10499" width="20" style="2" customWidth="1"/>
    <col min="10500" max="10500" width="12" style="2" bestFit="1" customWidth="1"/>
    <col min="10501" max="10502" width="9.85546875" style="2" bestFit="1" customWidth="1"/>
    <col min="10503" max="10503" width="10.7109375" style="2" bestFit="1" customWidth="1"/>
    <col min="10504" max="10505" width="9.85546875" style="2" bestFit="1" customWidth="1"/>
    <col min="10506" max="10506" width="9.85546875" style="2" customWidth="1"/>
    <col min="10507" max="10510" width="9.85546875" style="2" bestFit="1" customWidth="1"/>
    <col min="10511" max="10512" width="0" style="2" hidden="1" customWidth="1"/>
    <col min="10513" max="10513" width="12.42578125" style="2" bestFit="1" customWidth="1"/>
    <col min="10514" max="10514" width="11.28515625" style="2" bestFit="1" customWidth="1"/>
    <col min="10515" max="10515" width="11.140625" style="2" bestFit="1" customWidth="1"/>
    <col min="10516" max="10516" width="1.85546875" style="2" customWidth="1"/>
    <col min="10517" max="10517" width="10.7109375" style="2" bestFit="1" customWidth="1"/>
    <col min="10518" max="10518" width="9.140625" style="2"/>
    <col min="10519" max="10519" width="10.7109375" style="2" bestFit="1" customWidth="1"/>
    <col min="10520" max="10752" width="9.140625" style="2"/>
    <col min="10753" max="10753" width="0" style="2" hidden="1" customWidth="1"/>
    <col min="10754" max="10754" width="13.140625" style="2" customWidth="1"/>
    <col min="10755" max="10755" width="20" style="2" customWidth="1"/>
    <col min="10756" max="10756" width="12" style="2" bestFit="1" customWidth="1"/>
    <col min="10757" max="10758" width="9.85546875" style="2" bestFit="1" customWidth="1"/>
    <col min="10759" max="10759" width="10.7109375" style="2" bestFit="1" customWidth="1"/>
    <col min="10760" max="10761" width="9.85546875" style="2" bestFit="1" customWidth="1"/>
    <col min="10762" max="10762" width="9.85546875" style="2" customWidth="1"/>
    <col min="10763" max="10766" width="9.85546875" style="2" bestFit="1" customWidth="1"/>
    <col min="10767" max="10768" width="0" style="2" hidden="1" customWidth="1"/>
    <col min="10769" max="10769" width="12.42578125" style="2" bestFit="1" customWidth="1"/>
    <col min="10770" max="10770" width="11.28515625" style="2" bestFit="1" customWidth="1"/>
    <col min="10771" max="10771" width="11.140625" style="2" bestFit="1" customWidth="1"/>
    <col min="10772" max="10772" width="1.85546875" style="2" customWidth="1"/>
    <col min="10773" max="10773" width="10.7109375" style="2" bestFit="1" customWidth="1"/>
    <col min="10774" max="10774" width="9.140625" style="2"/>
    <col min="10775" max="10775" width="10.7109375" style="2" bestFit="1" customWidth="1"/>
    <col min="10776" max="11008" width="9.140625" style="2"/>
    <col min="11009" max="11009" width="0" style="2" hidden="1" customWidth="1"/>
    <col min="11010" max="11010" width="13.140625" style="2" customWidth="1"/>
    <col min="11011" max="11011" width="20" style="2" customWidth="1"/>
    <col min="11012" max="11012" width="12" style="2" bestFit="1" customWidth="1"/>
    <col min="11013" max="11014" width="9.85546875" style="2" bestFit="1" customWidth="1"/>
    <col min="11015" max="11015" width="10.7109375" style="2" bestFit="1" customWidth="1"/>
    <col min="11016" max="11017" width="9.85546875" style="2" bestFit="1" customWidth="1"/>
    <col min="11018" max="11018" width="9.85546875" style="2" customWidth="1"/>
    <col min="11019" max="11022" width="9.85546875" style="2" bestFit="1" customWidth="1"/>
    <col min="11023" max="11024" width="0" style="2" hidden="1" customWidth="1"/>
    <col min="11025" max="11025" width="12.42578125" style="2" bestFit="1" customWidth="1"/>
    <col min="11026" max="11026" width="11.28515625" style="2" bestFit="1" customWidth="1"/>
    <col min="11027" max="11027" width="11.140625" style="2" bestFit="1" customWidth="1"/>
    <col min="11028" max="11028" width="1.85546875" style="2" customWidth="1"/>
    <col min="11029" max="11029" width="10.7109375" style="2" bestFit="1" customWidth="1"/>
    <col min="11030" max="11030" width="9.140625" style="2"/>
    <col min="11031" max="11031" width="10.7109375" style="2" bestFit="1" customWidth="1"/>
    <col min="11032" max="11264" width="9.140625" style="2"/>
    <col min="11265" max="11265" width="0" style="2" hidden="1" customWidth="1"/>
    <col min="11266" max="11266" width="13.140625" style="2" customWidth="1"/>
    <col min="11267" max="11267" width="20" style="2" customWidth="1"/>
    <col min="11268" max="11268" width="12" style="2" bestFit="1" customWidth="1"/>
    <col min="11269" max="11270" width="9.85546875" style="2" bestFit="1" customWidth="1"/>
    <col min="11271" max="11271" width="10.7109375" style="2" bestFit="1" customWidth="1"/>
    <col min="11272" max="11273" width="9.85546875" style="2" bestFit="1" customWidth="1"/>
    <col min="11274" max="11274" width="9.85546875" style="2" customWidth="1"/>
    <col min="11275" max="11278" width="9.85546875" style="2" bestFit="1" customWidth="1"/>
    <col min="11279" max="11280" width="0" style="2" hidden="1" customWidth="1"/>
    <col min="11281" max="11281" width="12.42578125" style="2" bestFit="1" customWidth="1"/>
    <col min="11282" max="11282" width="11.28515625" style="2" bestFit="1" customWidth="1"/>
    <col min="11283" max="11283" width="11.140625" style="2" bestFit="1" customWidth="1"/>
    <col min="11284" max="11284" width="1.85546875" style="2" customWidth="1"/>
    <col min="11285" max="11285" width="10.7109375" style="2" bestFit="1" customWidth="1"/>
    <col min="11286" max="11286" width="9.140625" style="2"/>
    <col min="11287" max="11287" width="10.7109375" style="2" bestFit="1" customWidth="1"/>
    <col min="11288" max="11520" width="9.140625" style="2"/>
    <col min="11521" max="11521" width="0" style="2" hidden="1" customWidth="1"/>
    <col min="11522" max="11522" width="13.140625" style="2" customWidth="1"/>
    <col min="11523" max="11523" width="20" style="2" customWidth="1"/>
    <col min="11524" max="11524" width="12" style="2" bestFit="1" customWidth="1"/>
    <col min="11525" max="11526" width="9.85546875" style="2" bestFit="1" customWidth="1"/>
    <col min="11527" max="11527" width="10.7109375" style="2" bestFit="1" customWidth="1"/>
    <col min="11528" max="11529" width="9.85546875" style="2" bestFit="1" customWidth="1"/>
    <col min="11530" max="11530" width="9.85546875" style="2" customWidth="1"/>
    <col min="11531" max="11534" width="9.85546875" style="2" bestFit="1" customWidth="1"/>
    <col min="11535" max="11536" width="0" style="2" hidden="1" customWidth="1"/>
    <col min="11537" max="11537" width="12.42578125" style="2" bestFit="1" customWidth="1"/>
    <col min="11538" max="11538" width="11.28515625" style="2" bestFit="1" customWidth="1"/>
    <col min="11539" max="11539" width="11.140625" style="2" bestFit="1" customWidth="1"/>
    <col min="11540" max="11540" width="1.85546875" style="2" customWidth="1"/>
    <col min="11541" max="11541" width="10.7109375" style="2" bestFit="1" customWidth="1"/>
    <col min="11542" max="11542" width="9.140625" style="2"/>
    <col min="11543" max="11543" width="10.7109375" style="2" bestFit="1" customWidth="1"/>
    <col min="11544" max="11776" width="9.140625" style="2"/>
    <col min="11777" max="11777" width="0" style="2" hidden="1" customWidth="1"/>
    <col min="11778" max="11778" width="13.140625" style="2" customWidth="1"/>
    <col min="11779" max="11779" width="20" style="2" customWidth="1"/>
    <col min="11780" max="11780" width="12" style="2" bestFit="1" customWidth="1"/>
    <col min="11781" max="11782" width="9.85546875" style="2" bestFit="1" customWidth="1"/>
    <col min="11783" max="11783" width="10.7109375" style="2" bestFit="1" customWidth="1"/>
    <col min="11784" max="11785" width="9.85546875" style="2" bestFit="1" customWidth="1"/>
    <col min="11786" max="11786" width="9.85546875" style="2" customWidth="1"/>
    <col min="11787" max="11790" width="9.85546875" style="2" bestFit="1" customWidth="1"/>
    <col min="11791" max="11792" width="0" style="2" hidden="1" customWidth="1"/>
    <col min="11793" max="11793" width="12.42578125" style="2" bestFit="1" customWidth="1"/>
    <col min="11794" max="11794" width="11.28515625" style="2" bestFit="1" customWidth="1"/>
    <col min="11795" max="11795" width="11.140625" style="2" bestFit="1" customWidth="1"/>
    <col min="11796" max="11796" width="1.85546875" style="2" customWidth="1"/>
    <col min="11797" max="11797" width="10.7109375" style="2" bestFit="1" customWidth="1"/>
    <col min="11798" max="11798" width="9.140625" style="2"/>
    <col min="11799" max="11799" width="10.7109375" style="2" bestFit="1" customWidth="1"/>
    <col min="11800" max="12032" width="9.140625" style="2"/>
    <col min="12033" max="12033" width="0" style="2" hidden="1" customWidth="1"/>
    <col min="12034" max="12034" width="13.140625" style="2" customWidth="1"/>
    <col min="12035" max="12035" width="20" style="2" customWidth="1"/>
    <col min="12036" max="12036" width="12" style="2" bestFit="1" customWidth="1"/>
    <col min="12037" max="12038" width="9.85546875" style="2" bestFit="1" customWidth="1"/>
    <col min="12039" max="12039" width="10.7109375" style="2" bestFit="1" customWidth="1"/>
    <col min="12040" max="12041" width="9.85546875" style="2" bestFit="1" customWidth="1"/>
    <col min="12042" max="12042" width="9.85546875" style="2" customWidth="1"/>
    <col min="12043" max="12046" width="9.85546875" style="2" bestFit="1" customWidth="1"/>
    <col min="12047" max="12048" width="0" style="2" hidden="1" customWidth="1"/>
    <col min="12049" max="12049" width="12.42578125" style="2" bestFit="1" customWidth="1"/>
    <col min="12050" max="12050" width="11.28515625" style="2" bestFit="1" customWidth="1"/>
    <col min="12051" max="12051" width="11.140625" style="2" bestFit="1" customWidth="1"/>
    <col min="12052" max="12052" width="1.85546875" style="2" customWidth="1"/>
    <col min="12053" max="12053" width="10.7109375" style="2" bestFit="1" customWidth="1"/>
    <col min="12054" max="12054" width="9.140625" style="2"/>
    <col min="12055" max="12055" width="10.7109375" style="2" bestFit="1" customWidth="1"/>
    <col min="12056" max="12288" width="9.140625" style="2"/>
    <col min="12289" max="12289" width="0" style="2" hidden="1" customWidth="1"/>
    <col min="12290" max="12290" width="13.140625" style="2" customWidth="1"/>
    <col min="12291" max="12291" width="20" style="2" customWidth="1"/>
    <col min="12292" max="12292" width="12" style="2" bestFit="1" customWidth="1"/>
    <col min="12293" max="12294" width="9.85546875" style="2" bestFit="1" customWidth="1"/>
    <col min="12295" max="12295" width="10.7109375" style="2" bestFit="1" customWidth="1"/>
    <col min="12296" max="12297" width="9.85546875" style="2" bestFit="1" customWidth="1"/>
    <col min="12298" max="12298" width="9.85546875" style="2" customWidth="1"/>
    <col min="12299" max="12302" width="9.85546875" style="2" bestFit="1" customWidth="1"/>
    <col min="12303" max="12304" width="0" style="2" hidden="1" customWidth="1"/>
    <col min="12305" max="12305" width="12.42578125" style="2" bestFit="1" customWidth="1"/>
    <col min="12306" max="12306" width="11.28515625" style="2" bestFit="1" customWidth="1"/>
    <col min="12307" max="12307" width="11.140625" style="2" bestFit="1" customWidth="1"/>
    <col min="12308" max="12308" width="1.85546875" style="2" customWidth="1"/>
    <col min="12309" max="12309" width="10.7109375" style="2" bestFit="1" customWidth="1"/>
    <col min="12310" max="12310" width="9.140625" style="2"/>
    <col min="12311" max="12311" width="10.7109375" style="2" bestFit="1" customWidth="1"/>
    <col min="12312" max="12544" width="9.140625" style="2"/>
    <col min="12545" max="12545" width="0" style="2" hidden="1" customWidth="1"/>
    <col min="12546" max="12546" width="13.140625" style="2" customWidth="1"/>
    <col min="12547" max="12547" width="20" style="2" customWidth="1"/>
    <col min="12548" max="12548" width="12" style="2" bestFit="1" customWidth="1"/>
    <col min="12549" max="12550" width="9.85546875" style="2" bestFit="1" customWidth="1"/>
    <col min="12551" max="12551" width="10.7109375" style="2" bestFit="1" customWidth="1"/>
    <col min="12552" max="12553" width="9.85546875" style="2" bestFit="1" customWidth="1"/>
    <col min="12554" max="12554" width="9.85546875" style="2" customWidth="1"/>
    <col min="12555" max="12558" width="9.85546875" style="2" bestFit="1" customWidth="1"/>
    <col min="12559" max="12560" width="0" style="2" hidden="1" customWidth="1"/>
    <col min="12561" max="12561" width="12.42578125" style="2" bestFit="1" customWidth="1"/>
    <col min="12562" max="12562" width="11.28515625" style="2" bestFit="1" customWidth="1"/>
    <col min="12563" max="12563" width="11.140625" style="2" bestFit="1" customWidth="1"/>
    <col min="12564" max="12564" width="1.85546875" style="2" customWidth="1"/>
    <col min="12565" max="12565" width="10.7109375" style="2" bestFit="1" customWidth="1"/>
    <col min="12566" max="12566" width="9.140625" style="2"/>
    <col min="12567" max="12567" width="10.7109375" style="2" bestFit="1" customWidth="1"/>
    <col min="12568" max="12800" width="9.140625" style="2"/>
    <col min="12801" max="12801" width="0" style="2" hidden="1" customWidth="1"/>
    <col min="12802" max="12802" width="13.140625" style="2" customWidth="1"/>
    <col min="12803" max="12803" width="20" style="2" customWidth="1"/>
    <col min="12804" max="12804" width="12" style="2" bestFit="1" customWidth="1"/>
    <col min="12805" max="12806" width="9.85546875" style="2" bestFit="1" customWidth="1"/>
    <col min="12807" max="12807" width="10.7109375" style="2" bestFit="1" customWidth="1"/>
    <col min="12808" max="12809" width="9.85546875" style="2" bestFit="1" customWidth="1"/>
    <col min="12810" max="12810" width="9.85546875" style="2" customWidth="1"/>
    <col min="12811" max="12814" width="9.85546875" style="2" bestFit="1" customWidth="1"/>
    <col min="12815" max="12816" width="0" style="2" hidden="1" customWidth="1"/>
    <col min="12817" max="12817" width="12.42578125" style="2" bestFit="1" customWidth="1"/>
    <col min="12818" max="12818" width="11.28515625" style="2" bestFit="1" customWidth="1"/>
    <col min="12819" max="12819" width="11.140625" style="2" bestFit="1" customWidth="1"/>
    <col min="12820" max="12820" width="1.85546875" style="2" customWidth="1"/>
    <col min="12821" max="12821" width="10.7109375" style="2" bestFit="1" customWidth="1"/>
    <col min="12822" max="12822" width="9.140625" style="2"/>
    <col min="12823" max="12823" width="10.7109375" style="2" bestFit="1" customWidth="1"/>
    <col min="12824" max="13056" width="9.140625" style="2"/>
    <col min="13057" max="13057" width="0" style="2" hidden="1" customWidth="1"/>
    <col min="13058" max="13058" width="13.140625" style="2" customWidth="1"/>
    <col min="13059" max="13059" width="20" style="2" customWidth="1"/>
    <col min="13060" max="13060" width="12" style="2" bestFit="1" customWidth="1"/>
    <col min="13061" max="13062" width="9.85546875" style="2" bestFit="1" customWidth="1"/>
    <col min="13063" max="13063" width="10.7109375" style="2" bestFit="1" customWidth="1"/>
    <col min="13064" max="13065" width="9.85546875" style="2" bestFit="1" customWidth="1"/>
    <col min="13066" max="13066" width="9.85546875" style="2" customWidth="1"/>
    <col min="13067" max="13070" width="9.85546875" style="2" bestFit="1" customWidth="1"/>
    <col min="13071" max="13072" width="0" style="2" hidden="1" customWidth="1"/>
    <col min="13073" max="13073" width="12.42578125" style="2" bestFit="1" customWidth="1"/>
    <col min="13074" max="13074" width="11.28515625" style="2" bestFit="1" customWidth="1"/>
    <col min="13075" max="13075" width="11.140625" style="2" bestFit="1" customWidth="1"/>
    <col min="13076" max="13076" width="1.85546875" style="2" customWidth="1"/>
    <col min="13077" max="13077" width="10.7109375" style="2" bestFit="1" customWidth="1"/>
    <col min="13078" max="13078" width="9.140625" style="2"/>
    <col min="13079" max="13079" width="10.7109375" style="2" bestFit="1" customWidth="1"/>
    <col min="13080" max="13312" width="9.140625" style="2"/>
    <col min="13313" max="13313" width="0" style="2" hidden="1" customWidth="1"/>
    <col min="13314" max="13314" width="13.140625" style="2" customWidth="1"/>
    <col min="13315" max="13315" width="20" style="2" customWidth="1"/>
    <col min="13316" max="13316" width="12" style="2" bestFit="1" customWidth="1"/>
    <col min="13317" max="13318" width="9.85546875" style="2" bestFit="1" customWidth="1"/>
    <col min="13319" max="13319" width="10.7109375" style="2" bestFit="1" customWidth="1"/>
    <col min="13320" max="13321" width="9.85546875" style="2" bestFit="1" customWidth="1"/>
    <col min="13322" max="13322" width="9.85546875" style="2" customWidth="1"/>
    <col min="13323" max="13326" width="9.85546875" style="2" bestFit="1" customWidth="1"/>
    <col min="13327" max="13328" width="0" style="2" hidden="1" customWidth="1"/>
    <col min="13329" max="13329" width="12.42578125" style="2" bestFit="1" customWidth="1"/>
    <col min="13330" max="13330" width="11.28515625" style="2" bestFit="1" customWidth="1"/>
    <col min="13331" max="13331" width="11.140625" style="2" bestFit="1" customWidth="1"/>
    <col min="13332" max="13332" width="1.85546875" style="2" customWidth="1"/>
    <col min="13333" max="13333" width="10.7109375" style="2" bestFit="1" customWidth="1"/>
    <col min="13334" max="13334" width="9.140625" style="2"/>
    <col min="13335" max="13335" width="10.7109375" style="2" bestFit="1" customWidth="1"/>
    <col min="13336" max="13568" width="9.140625" style="2"/>
    <col min="13569" max="13569" width="0" style="2" hidden="1" customWidth="1"/>
    <col min="13570" max="13570" width="13.140625" style="2" customWidth="1"/>
    <col min="13571" max="13571" width="20" style="2" customWidth="1"/>
    <col min="13572" max="13572" width="12" style="2" bestFit="1" customWidth="1"/>
    <col min="13573" max="13574" width="9.85546875" style="2" bestFit="1" customWidth="1"/>
    <col min="13575" max="13575" width="10.7109375" style="2" bestFit="1" customWidth="1"/>
    <col min="13576" max="13577" width="9.85546875" style="2" bestFit="1" customWidth="1"/>
    <col min="13578" max="13578" width="9.85546875" style="2" customWidth="1"/>
    <col min="13579" max="13582" width="9.85546875" style="2" bestFit="1" customWidth="1"/>
    <col min="13583" max="13584" width="0" style="2" hidden="1" customWidth="1"/>
    <col min="13585" max="13585" width="12.42578125" style="2" bestFit="1" customWidth="1"/>
    <col min="13586" max="13586" width="11.28515625" style="2" bestFit="1" customWidth="1"/>
    <col min="13587" max="13587" width="11.140625" style="2" bestFit="1" customWidth="1"/>
    <col min="13588" max="13588" width="1.85546875" style="2" customWidth="1"/>
    <col min="13589" max="13589" width="10.7109375" style="2" bestFit="1" customWidth="1"/>
    <col min="13590" max="13590" width="9.140625" style="2"/>
    <col min="13591" max="13591" width="10.7109375" style="2" bestFit="1" customWidth="1"/>
    <col min="13592" max="13824" width="9.140625" style="2"/>
    <col min="13825" max="13825" width="0" style="2" hidden="1" customWidth="1"/>
    <col min="13826" max="13826" width="13.140625" style="2" customWidth="1"/>
    <col min="13827" max="13827" width="20" style="2" customWidth="1"/>
    <col min="13828" max="13828" width="12" style="2" bestFit="1" customWidth="1"/>
    <col min="13829" max="13830" width="9.85546875" style="2" bestFit="1" customWidth="1"/>
    <col min="13831" max="13831" width="10.7109375" style="2" bestFit="1" customWidth="1"/>
    <col min="13832" max="13833" width="9.85546875" style="2" bestFit="1" customWidth="1"/>
    <col min="13834" max="13834" width="9.85546875" style="2" customWidth="1"/>
    <col min="13835" max="13838" width="9.85546875" style="2" bestFit="1" customWidth="1"/>
    <col min="13839" max="13840" width="0" style="2" hidden="1" customWidth="1"/>
    <col min="13841" max="13841" width="12.42578125" style="2" bestFit="1" customWidth="1"/>
    <col min="13842" max="13842" width="11.28515625" style="2" bestFit="1" customWidth="1"/>
    <col min="13843" max="13843" width="11.140625" style="2" bestFit="1" customWidth="1"/>
    <col min="13844" max="13844" width="1.85546875" style="2" customWidth="1"/>
    <col min="13845" max="13845" width="10.7109375" style="2" bestFit="1" customWidth="1"/>
    <col min="13846" max="13846" width="9.140625" style="2"/>
    <col min="13847" max="13847" width="10.7109375" style="2" bestFit="1" customWidth="1"/>
    <col min="13848" max="14080" width="9.140625" style="2"/>
    <col min="14081" max="14081" width="0" style="2" hidden="1" customWidth="1"/>
    <col min="14082" max="14082" width="13.140625" style="2" customWidth="1"/>
    <col min="14083" max="14083" width="20" style="2" customWidth="1"/>
    <col min="14084" max="14084" width="12" style="2" bestFit="1" customWidth="1"/>
    <col min="14085" max="14086" width="9.85546875" style="2" bestFit="1" customWidth="1"/>
    <col min="14087" max="14087" width="10.7109375" style="2" bestFit="1" customWidth="1"/>
    <col min="14088" max="14089" width="9.85546875" style="2" bestFit="1" customWidth="1"/>
    <col min="14090" max="14090" width="9.85546875" style="2" customWidth="1"/>
    <col min="14091" max="14094" width="9.85546875" style="2" bestFit="1" customWidth="1"/>
    <col min="14095" max="14096" width="0" style="2" hidden="1" customWidth="1"/>
    <col min="14097" max="14097" width="12.42578125" style="2" bestFit="1" customWidth="1"/>
    <col min="14098" max="14098" width="11.28515625" style="2" bestFit="1" customWidth="1"/>
    <col min="14099" max="14099" width="11.140625" style="2" bestFit="1" customWidth="1"/>
    <col min="14100" max="14100" width="1.85546875" style="2" customWidth="1"/>
    <col min="14101" max="14101" width="10.7109375" style="2" bestFit="1" customWidth="1"/>
    <col min="14102" max="14102" width="9.140625" style="2"/>
    <col min="14103" max="14103" width="10.7109375" style="2" bestFit="1" customWidth="1"/>
    <col min="14104" max="14336" width="9.140625" style="2"/>
    <col min="14337" max="14337" width="0" style="2" hidden="1" customWidth="1"/>
    <col min="14338" max="14338" width="13.140625" style="2" customWidth="1"/>
    <col min="14339" max="14339" width="20" style="2" customWidth="1"/>
    <col min="14340" max="14340" width="12" style="2" bestFit="1" customWidth="1"/>
    <col min="14341" max="14342" width="9.85546875" style="2" bestFit="1" customWidth="1"/>
    <col min="14343" max="14343" width="10.7109375" style="2" bestFit="1" customWidth="1"/>
    <col min="14344" max="14345" width="9.85546875" style="2" bestFit="1" customWidth="1"/>
    <col min="14346" max="14346" width="9.85546875" style="2" customWidth="1"/>
    <col min="14347" max="14350" width="9.85546875" style="2" bestFit="1" customWidth="1"/>
    <col min="14351" max="14352" width="0" style="2" hidden="1" customWidth="1"/>
    <col min="14353" max="14353" width="12.42578125" style="2" bestFit="1" customWidth="1"/>
    <col min="14354" max="14354" width="11.28515625" style="2" bestFit="1" customWidth="1"/>
    <col min="14355" max="14355" width="11.140625" style="2" bestFit="1" customWidth="1"/>
    <col min="14356" max="14356" width="1.85546875" style="2" customWidth="1"/>
    <col min="14357" max="14357" width="10.7109375" style="2" bestFit="1" customWidth="1"/>
    <col min="14358" max="14358" width="9.140625" style="2"/>
    <col min="14359" max="14359" width="10.7109375" style="2" bestFit="1" customWidth="1"/>
    <col min="14360" max="14592" width="9.140625" style="2"/>
    <col min="14593" max="14593" width="0" style="2" hidden="1" customWidth="1"/>
    <col min="14594" max="14594" width="13.140625" style="2" customWidth="1"/>
    <col min="14595" max="14595" width="20" style="2" customWidth="1"/>
    <col min="14596" max="14596" width="12" style="2" bestFit="1" customWidth="1"/>
    <col min="14597" max="14598" width="9.85546875" style="2" bestFit="1" customWidth="1"/>
    <col min="14599" max="14599" width="10.7109375" style="2" bestFit="1" customWidth="1"/>
    <col min="14600" max="14601" width="9.85546875" style="2" bestFit="1" customWidth="1"/>
    <col min="14602" max="14602" width="9.85546875" style="2" customWidth="1"/>
    <col min="14603" max="14606" width="9.85546875" style="2" bestFit="1" customWidth="1"/>
    <col min="14607" max="14608" width="0" style="2" hidden="1" customWidth="1"/>
    <col min="14609" max="14609" width="12.42578125" style="2" bestFit="1" customWidth="1"/>
    <col min="14610" max="14610" width="11.28515625" style="2" bestFit="1" customWidth="1"/>
    <col min="14611" max="14611" width="11.140625" style="2" bestFit="1" customWidth="1"/>
    <col min="14612" max="14612" width="1.85546875" style="2" customWidth="1"/>
    <col min="14613" max="14613" width="10.7109375" style="2" bestFit="1" customWidth="1"/>
    <col min="14614" max="14614" width="9.140625" style="2"/>
    <col min="14615" max="14615" width="10.7109375" style="2" bestFit="1" customWidth="1"/>
    <col min="14616" max="14848" width="9.140625" style="2"/>
    <col min="14849" max="14849" width="0" style="2" hidden="1" customWidth="1"/>
    <col min="14850" max="14850" width="13.140625" style="2" customWidth="1"/>
    <col min="14851" max="14851" width="20" style="2" customWidth="1"/>
    <col min="14852" max="14852" width="12" style="2" bestFit="1" customWidth="1"/>
    <col min="14853" max="14854" width="9.85546875" style="2" bestFit="1" customWidth="1"/>
    <col min="14855" max="14855" width="10.7109375" style="2" bestFit="1" customWidth="1"/>
    <col min="14856" max="14857" width="9.85546875" style="2" bestFit="1" customWidth="1"/>
    <col min="14858" max="14858" width="9.85546875" style="2" customWidth="1"/>
    <col min="14859" max="14862" width="9.85546875" style="2" bestFit="1" customWidth="1"/>
    <col min="14863" max="14864" width="0" style="2" hidden="1" customWidth="1"/>
    <col min="14865" max="14865" width="12.42578125" style="2" bestFit="1" customWidth="1"/>
    <col min="14866" max="14866" width="11.28515625" style="2" bestFit="1" customWidth="1"/>
    <col min="14867" max="14867" width="11.140625" style="2" bestFit="1" customWidth="1"/>
    <col min="14868" max="14868" width="1.85546875" style="2" customWidth="1"/>
    <col min="14869" max="14869" width="10.7109375" style="2" bestFit="1" customWidth="1"/>
    <col min="14870" max="14870" width="9.140625" style="2"/>
    <col min="14871" max="14871" width="10.7109375" style="2" bestFit="1" customWidth="1"/>
    <col min="14872" max="15104" width="9.140625" style="2"/>
    <col min="15105" max="15105" width="0" style="2" hidden="1" customWidth="1"/>
    <col min="15106" max="15106" width="13.140625" style="2" customWidth="1"/>
    <col min="15107" max="15107" width="20" style="2" customWidth="1"/>
    <col min="15108" max="15108" width="12" style="2" bestFit="1" customWidth="1"/>
    <col min="15109" max="15110" width="9.85546875" style="2" bestFit="1" customWidth="1"/>
    <col min="15111" max="15111" width="10.7109375" style="2" bestFit="1" customWidth="1"/>
    <col min="15112" max="15113" width="9.85546875" style="2" bestFit="1" customWidth="1"/>
    <col min="15114" max="15114" width="9.85546875" style="2" customWidth="1"/>
    <col min="15115" max="15118" width="9.85546875" style="2" bestFit="1" customWidth="1"/>
    <col min="15119" max="15120" width="0" style="2" hidden="1" customWidth="1"/>
    <col min="15121" max="15121" width="12.42578125" style="2" bestFit="1" customWidth="1"/>
    <col min="15122" max="15122" width="11.28515625" style="2" bestFit="1" customWidth="1"/>
    <col min="15123" max="15123" width="11.140625" style="2" bestFit="1" customWidth="1"/>
    <col min="15124" max="15124" width="1.85546875" style="2" customWidth="1"/>
    <col min="15125" max="15125" width="10.7109375" style="2" bestFit="1" customWidth="1"/>
    <col min="15126" max="15126" width="9.140625" style="2"/>
    <col min="15127" max="15127" width="10.7109375" style="2" bestFit="1" customWidth="1"/>
    <col min="15128" max="15360" width="9.140625" style="2"/>
    <col min="15361" max="15361" width="0" style="2" hidden="1" customWidth="1"/>
    <col min="15362" max="15362" width="13.140625" style="2" customWidth="1"/>
    <col min="15363" max="15363" width="20" style="2" customWidth="1"/>
    <col min="15364" max="15364" width="12" style="2" bestFit="1" customWidth="1"/>
    <col min="15365" max="15366" width="9.85546875" style="2" bestFit="1" customWidth="1"/>
    <col min="15367" max="15367" width="10.7109375" style="2" bestFit="1" customWidth="1"/>
    <col min="15368" max="15369" width="9.85546875" style="2" bestFit="1" customWidth="1"/>
    <col min="15370" max="15370" width="9.85546875" style="2" customWidth="1"/>
    <col min="15371" max="15374" width="9.85546875" style="2" bestFit="1" customWidth="1"/>
    <col min="15375" max="15376" width="0" style="2" hidden="1" customWidth="1"/>
    <col min="15377" max="15377" width="12.42578125" style="2" bestFit="1" customWidth="1"/>
    <col min="15378" max="15378" width="11.28515625" style="2" bestFit="1" customWidth="1"/>
    <col min="15379" max="15379" width="11.140625" style="2" bestFit="1" customWidth="1"/>
    <col min="15380" max="15380" width="1.85546875" style="2" customWidth="1"/>
    <col min="15381" max="15381" width="10.7109375" style="2" bestFit="1" customWidth="1"/>
    <col min="15382" max="15382" width="9.140625" style="2"/>
    <col min="15383" max="15383" width="10.7109375" style="2" bestFit="1" customWidth="1"/>
    <col min="15384" max="15616" width="9.140625" style="2"/>
    <col min="15617" max="15617" width="0" style="2" hidden="1" customWidth="1"/>
    <col min="15618" max="15618" width="13.140625" style="2" customWidth="1"/>
    <col min="15619" max="15619" width="20" style="2" customWidth="1"/>
    <col min="15620" max="15620" width="12" style="2" bestFit="1" customWidth="1"/>
    <col min="15621" max="15622" width="9.85546875" style="2" bestFit="1" customWidth="1"/>
    <col min="15623" max="15623" width="10.7109375" style="2" bestFit="1" customWidth="1"/>
    <col min="15624" max="15625" width="9.85546875" style="2" bestFit="1" customWidth="1"/>
    <col min="15626" max="15626" width="9.85546875" style="2" customWidth="1"/>
    <col min="15627" max="15630" width="9.85546875" style="2" bestFit="1" customWidth="1"/>
    <col min="15631" max="15632" width="0" style="2" hidden="1" customWidth="1"/>
    <col min="15633" max="15633" width="12.42578125" style="2" bestFit="1" customWidth="1"/>
    <col min="15634" max="15634" width="11.28515625" style="2" bestFit="1" customWidth="1"/>
    <col min="15635" max="15635" width="11.140625" style="2" bestFit="1" customWidth="1"/>
    <col min="15636" max="15636" width="1.85546875" style="2" customWidth="1"/>
    <col min="15637" max="15637" width="10.7109375" style="2" bestFit="1" customWidth="1"/>
    <col min="15638" max="15638" width="9.140625" style="2"/>
    <col min="15639" max="15639" width="10.7109375" style="2" bestFit="1" customWidth="1"/>
    <col min="15640" max="15872" width="9.140625" style="2"/>
    <col min="15873" max="15873" width="0" style="2" hidden="1" customWidth="1"/>
    <col min="15874" max="15874" width="13.140625" style="2" customWidth="1"/>
    <col min="15875" max="15875" width="20" style="2" customWidth="1"/>
    <col min="15876" max="15876" width="12" style="2" bestFit="1" customWidth="1"/>
    <col min="15877" max="15878" width="9.85546875" style="2" bestFit="1" customWidth="1"/>
    <col min="15879" max="15879" width="10.7109375" style="2" bestFit="1" customWidth="1"/>
    <col min="15880" max="15881" width="9.85546875" style="2" bestFit="1" customWidth="1"/>
    <col min="15882" max="15882" width="9.85546875" style="2" customWidth="1"/>
    <col min="15883" max="15886" width="9.85546875" style="2" bestFit="1" customWidth="1"/>
    <col min="15887" max="15888" width="0" style="2" hidden="1" customWidth="1"/>
    <col min="15889" max="15889" width="12.42578125" style="2" bestFit="1" customWidth="1"/>
    <col min="15890" max="15890" width="11.28515625" style="2" bestFit="1" customWidth="1"/>
    <col min="15891" max="15891" width="11.140625" style="2" bestFit="1" customWidth="1"/>
    <col min="15892" max="15892" width="1.85546875" style="2" customWidth="1"/>
    <col min="15893" max="15893" width="10.7109375" style="2" bestFit="1" customWidth="1"/>
    <col min="15894" max="15894" width="9.140625" style="2"/>
    <col min="15895" max="15895" width="10.7109375" style="2" bestFit="1" customWidth="1"/>
    <col min="15896" max="16128" width="9.140625" style="2"/>
    <col min="16129" max="16129" width="0" style="2" hidden="1" customWidth="1"/>
    <col min="16130" max="16130" width="13.140625" style="2" customWidth="1"/>
    <col min="16131" max="16131" width="20" style="2" customWidth="1"/>
    <col min="16132" max="16132" width="12" style="2" bestFit="1" customWidth="1"/>
    <col min="16133" max="16134" width="9.85546875" style="2" bestFit="1" customWidth="1"/>
    <col min="16135" max="16135" width="10.7109375" style="2" bestFit="1" customWidth="1"/>
    <col min="16136" max="16137" width="9.85546875" style="2" bestFit="1" customWidth="1"/>
    <col min="16138" max="16138" width="9.85546875" style="2" customWidth="1"/>
    <col min="16139" max="16142" width="9.85546875" style="2" bestFit="1" customWidth="1"/>
    <col min="16143" max="16144" width="0" style="2" hidden="1" customWidth="1"/>
    <col min="16145" max="16145" width="12.42578125" style="2" bestFit="1" customWidth="1"/>
    <col min="16146" max="16146" width="11.28515625" style="2" bestFit="1" customWidth="1"/>
    <col min="16147" max="16147" width="11.140625" style="2" bestFit="1" customWidth="1"/>
    <col min="16148" max="16148" width="1.85546875" style="2" customWidth="1"/>
    <col min="16149" max="16149" width="10.7109375" style="2" bestFit="1" customWidth="1"/>
    <col min="16150" max="16150" width="9.140625" style="2"/>
    <col min="16151" max="16151" width="10.7109375" style="2" bestFit="1" customWidth="1"/>
    <col min="16152" max="16384" width="9.140625" style="2"/>
  </cols>
  <sheetData>
    <row r="1" spans="1:23" customFormat="1" ht="15" x14ac:dyDescent="0.25">
      <c r="A1" s="71" t="s">
        <v>157</v>
      </c>
      <c r="C1" s="37" t="s">
        <v>156</v>
      </c>
      <c r="D1" s="27"/>
      <c r="E1" s="27"/>
      <c r="F1" s="27"/>
      <c r="G1" s="27"/>
      <c r="H1" s="27"/>
      <c r="I1" s="188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199"/>
      <c r="V1" s="199"/>
      <c r="W1" s="37"/>
    </row>
    <row r="2" spans="1:23" customFormat="1" ht="15" x14ac:dyDescent="0.25">
      <c r="A2" s="72" t="s">
        <v>158</v>
      </c>
      <c r="C2" s="37"/>
      <c r="D2" s="27"/>
      <c r="E2" s="27"/>
      <c r="F2" s="27"/>
      <c r="G2" s="27"/>
      <c r="H2" s="27"/>
      <c r="I2" s="188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199"/>
      <c r="V2" s="199"/>
      <c r="W2" s="37"/>
    </row>
    <row r="3" spans="1:23" s="35" customFormat="1" ht="42.75" customHeight="1" x14ac:dyDescent="0.25">
      <c r="A3" s="65" t="s">
        <v>69</v>
      </c>
      <c r="B3" s="65" t="s">
        <v>52</v>
      </c>
      <c r="C3" s="34"/>
      <c r="D3" s="65" t="s">
        <v>49</v>
      </c>
      <c r="E3" s="68" t="s">
        <v>13</v>
      </c>
      <c r="F3" s="65" t="s">
        <v>50</v>
      </c>
      <c r="N3" s="36"/>
      <c r="O3" s="36"/>
      <c r="P3" s="36"/>
      <c r="Q3" s="36"/>
      <c r="R3" s="70" t="s">
        <v>53</v>
      </c>
      <c r="S3" s="36"/>
      <c r="T3" s="36"/>
      <c r="U3" s="193"/>
      <c r="V3" s="193"/>
    </row>
    <row r="4" spans="1:23" s="88" customFormat="1" ht="13.5" customHeight="1" x14ac:dyDescent="0.25">
      <c r="A4" s="194" t="s">
        <v>102</v>
      </c>
      <c r="B4" s="194" t="s">
        <v>104</v>
      </c>
      <c r="C4" s="158"/>
      <c r="D4" s="180">
        <v>2020</v>
      </c>
      <c r="E4" s="181" t="s">
        <v>18</v>
      </c>
      <c r="F4" s="182">
        <f>VLOOKUP(Month,Sheet1!A1:B13,2,FALSE)</f>
        <v>1</v>
      </c>
      <c r="H4" s="266" t="s">
        <v>230</v>
      </c>
      <c r="I4" s="267"/>
      <c r="J4" s="267"/>
      <c r="K4" s="267"/>
      <c r="L4" s="267"/>
      <c r="M4" s="268"/>
      <c r="N4" s="195"/>
      <c r="O4" s="195"/>
      <c r="P4" s="195"/>
      <c r="Q4" s="195"/>
      <c r="R4" s="196">
        <f>12-F4</f>
        <v>11</v>
      </c>
      <c r="S4" s="195"/>
      <c r="T4" s="195"/>
      <c r="U4" s="277" t="s">
        <v>227</v>
      </c>
      <c r="V4" s="277"/>
    </row>
    <row r="5" spans="1:23" s="88" customFormat="1" ht="13.5" customHeight="1" x14ac:dyDescent="0.25">
      <c r="A5" s="66" t="s">
        <v>103</v>
      </c>
      <c r="B5" s="67" t="s">
        <v>105</v>
      </c>
      <c r="C5" s="158"/>
      <c r="D5" s="183"/>
      <c r="E5" s="184" t="s">
        <v>37</v>
      </c>
      <c r="F5" s="238" t="s">
        <v>107</v>
      </c>
      <c r="H5" s="269"/>
      <c r="I5" s="270"/>
      <c r="J5" s="270"/>
      <c r="K5" s="270"/>
      <c r="L5" s="270"/>
      <c r="M5" s="271"/>
      <c r="N5" s="197"/>
      <c r="O5" s="197"/>
      <c r="P5" s="197"/>
      <c r="Q5" s="197"/>
      <c r="R5" s="237" t="s">
        <v>107</v>
      </c>
      <c r="S5" s="197"/>
      <c r="T5" s="195"/>
      <c r="U5" s="276" t="s">
        <v>220</v>
      </c>
      <c r="V5" s="276"/>
    </row>
    <row r="6" spans="1:23" s="88" customFormat="1" ht="14.25" customHeight="1" x14ac:dyDescent="0.25">
      <c r="A6" s="158"/>
      <c r="B6" s="158"/>
      <c r="C6" s="158"/>
      <c r="D6" s="158"/>
      <c r="E6" s="158"/>
      <c r="F6" s="158"/>
      <c r="G6" s="185"/>
      <c r="H6" s="272" t="s">
        <v>231</v>
      </c>
      <c r="I6" s="273"/>
      <c r="J6" s="273"/>
      <c r="K6" s="273"/>
      <c r="L6" s="273"/>
      <c r="M6" s="274"/>
      <c r="N6" s="195"/>
      <c r="O6" s="195"/>
      <c r="P6" s="195"/>
      <c r="Q6" s="195"/>
      <c r="R6" s="195"/>
      <c r="S6" s="198"/>
      <c r="T6" s="195"/>
      <c r="U6" s="276" t="s">
        <v>221</v>
      </c>
      <c r="V6" s="276"/>
    </row>
    <row r="7" spans="1:23" s="88" customFormat="1" x14ac:dyDescent="0.25">
      <c r="A7" s="82" t="s">
        <v>36</v>
      </c>
      <c r="B7" s="82" t="s">
        <v>38</v>
      </c>
      <c r="C7" s="239" t="s">
        <v>31</v>
      </c>
      <c r="D7" s="239" t="s">
        <v>29</v>
      </c>
      <c r="E7" s="83" t="s">
        <v>15</v>
      </c>
      <c r="F7" s="83" t="s">
        <v>15</v>
      </c>
      <c r="G7" s="83" t="s">
        <v>15</v>
      </c>
      <c r="H7" s="83" t="s">
        <v>15</v>
      </c>
      <c r="I7" s="83" t="s">
        <v>15</v>
      </c>
      <c r="J7" s="83" t="s">
        <v>15</v>
      </c>
      <c r="K7" s="83" t="s">
        <v>15</v>
      </c>
      <c r="L7" s="83" t="s">
        <v>15</v>
      </c>
      <c r="M7" s="96" t="s">
        <v>15</v>
      </c>
      <c r="N7" s="83" t="s">
        <v>15</v>
      </c>
      <c r="O7" s="83" t="s">
        <v>15</v>
      </c>
      <c r="P7" s="83" t="s">
        <v>15</v>
      </c>
      <c r="Q7" s="84" t="s">
        <v>32</v>
      </c>
      <c r="R7" s="85" t="s">
        <v>32</v>
      </c>
      <c r="S7" s="86" t="s">
        <v>28</v>
      </c>
      <c r="T7" s="87"/>
      <c r="U7" s="279" t="s">
        <v>222</v>
      </c>
      <c r="V7" s="279"/>
    </row>
    <row r="8" spans="1:23" s="81" customFormat="1" x14ac:dyDescent="0.25">
      <c r="A8" s="89" t="s">
        <v>40</v>
      </c>
      <c r="B8" s="89" t="s">
        <v>39</v>
      </c>
      <c r="C8" s="240" t="s">
        <v>133</v>
      </c>
      <c r="D8" s="240" t="s">
        <v>30</v>
      </c>
      <c r="E8" s="90" t="s">
        <v>134</v>
      </c>
      <c r="F8" s="90" t="s">
        <v>135</v>
      </c>
      <c r="G8" s="90" t="s">
        <v>136</v>
      </c>
      <c r="H8" s="90" t="s">
        <v>137</v>
      </c>
      <c r="I8" s="90" t="s">
        <v>138</v>
      </c>
      <c r="J8" s="90" t="s">
        <v>139</v>
      </c>
      <c r="K8" s="90" t="s">
        <v>140</v>
      </c>
      <c r="L8" s="90" t="s">
        <v>141</v>
      </c>
      <c r="M8" s="90" t="s">
        <v>142</v>
      </c>
      <c r="N8" s="90" t="s">
        <v>143</v>
      </c>
      <c r="O8" s="90" t="s">
        <v>144</v>
      </c>
      <c r="P8" s="90" t="s">
        <v>145</v>
      </c>
      <c r="Q8" s="91" t="s">
        <v>33</v>
      </c>
      <c r="R8" s="92" t="s">
        <v>34</v>
      </c>
      <c r="S8" s="93" t="s">
        <v>35</v>
      </c>
      <c r="T8" s="94"/>
      <c r="U8" s="73" t="s">
        <v>184</v>
      </c>
      <c r="V8" s="95" t="s">
        <v>183</v>
      </c>
    </row>
    <row r="9" spans="1:23" s="1" customFormat="1" x14ac:dyDescent="0.25">
      <c r="A9" s="60" t="s">
        <v>146</v>
      </c>
      <c r="B9" s="58"/>
      <c r="C9" s="159"/>
      <c r="D9" s="147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  <c r="R9" s="76"/>
      <c r="S9" s="77"/>
      <c r="T9" s="22"/>
      <c r="U9" s="59"/>
      <c r="V9" s="200"/>
      <c r="W9" s="81"/>
    </row>
    <row r="10" spans="1:23" s="1" customFormat="1" x14ac:dyDescent="0.25">
      <c r="A10" s="55" t="s">
        <v>6</v>
      </c>
      <c r="B10" s="54" t="s">
        <v>165</v>
      </c>
      <c r="C10" s="160"/>
      <c r="D10" s="4"/>
      <c r="E10" s="3">
        <f>IF($F$4&gt;0,$U10,0)</f>
        <v>0</v>
      </c>
      <c r="F10" s="25">
        <f>IF($F$4&gt;1,$U10,0)</f>
        <v>0</v>
      </c>
      <c r="G10" s="25">
        <f>IF($F$4&gt;2,$U10,0)</f>
        <v>0</v>
      </c>
      <c r="H10" s="25">
        <f>IF($F$4&gt;3,$U10,0)</f>
        <v>0</v>
      </c>
      <c r="I10" s="25">
        <f>IF($F$4&gt;4,$U10,0)</f>
        <v>0</v>
      </c>
      <c r="J10" s="25">
        <f>IF($F$4&gt;5,$U10,0)</f>
        <v>0</v>
      </c>
      <c r="K10" s="25">
        <f>IF($F$4&gt;6,$U10,0)</f>
        <v>0</v>
      </c>
      <c r="L10" s="25">
        <f>IF($F$4&gt;7,$U10,0)</f>
        <v>0</v>
      </c>
      <c r="M10" s="25">
        <f>IF($F$4&gt;8,$U10,0)</f>
        <v>0</v>
      </c>
      <c r="N10" s="25">
        <f>IF($F$4&gt;9,$U10,0)</f>
        <v>0</v>
      </c>
      <c r="O10" s="25">
        <f>IF($F$4&gt;10,$U10,0)</f>
        <v>0</v>
      </c>
      <c r="P10" s="3">
        <f>IF($F$4&gt;11,$U10,0)</f>
        <v>0</v>
      </c>
      <c r="Q10" s="4">
        <f>SUM(E10:P10)</f>
        <v>0</v>
      </c>
      <c r="R10" s="17">
        <f t="shared" ref="R10:R11" si="0">+R$4*U10</f>
        <v>0</v>
      </c>
      <c r="S10" s="4">
        <f>+D10-Q10-R10</f>
        <v>0</v>
      </c>
      <c r="T10" s="22"/>
      <c r="U10" s="201">
        <f>+C10/12</f>
        <v>0</v>
      </c>
      <c r="V10" s="202" t="str">
        <f>+A10</f>
        <v>Employee 1</v>
      </c>
      <c r="W10" s="81"/>
    </row>
    <row r="11" spans="1:23" s="1" customFormat="1" x14ac:dyDescent="0.25">
      <c r="A11" s="55" t="s">
        <v>7</v>
      </c>
      <c r="B11" s="54" t="s">
        <v>165</v>
      </c>
      <c r="C11" s="160"/>
      <c r="D11" s="4"/>
      <c r="E11" s="3">
        <f>IF($F$4&gt;0,$U11,0)</f>
        <v>0</v>
      </c>
      <c r="F11" s="25">
        <f>IF($F$4&gt;1,$U11,0)</f>
        <v>0</v>
      </c>
      <c r="G11" s="25">
        <f>IF($F$4&gt;2,$U11,0)</f>
        <v>0</v>
      </c>
      <c r="H11" s="25">
        <f>IF($F$4&gt;3,$U11,0)</f>
        <v>0</v>
      </c>
      <c r="I11" s="25">
        <f>IF($F$4&gt;4,$U11,0)</f>
        <v>0</v>
      </c>
      <c r="J11" s="25">
        <f>IF($F$4&gt;5,$U11,0)</f>
        <v>0</v>
      </c>
      <c r="K11" s="25">
        <f>IF($F$4&gt;6,$U11,0)</f>
        <v>0</v>
      </c>
      <c r="L11" s="25">
        <f>IF($F$4&gt;7,$U11,0)</f>
        <v>0</v>
      </c>
      <c r="M11" s="25">
        <f>IF($F$4&gt;8,$U11,0)</f>
        <v>0</v>
      </c>
      <c r="N11" s="25">
        <f>IF($F$4&gt;9,$U11,0)</f>
        <v>0</v>
      </c>
      <c r="O11" s="25">
        <f>IF($F$4&gt;10,$U11,0)</f>
        <v>0</v>
      </c>
      <c r="P11" s="3">
        <f>IF($F$4&gt;11,$U11,0)</f>
        <v>0</v>
      </c>
      <c r="Q11" s="4">
        <f>SUM(E11:P11)</f>
        <v>0</v>
      </c>
      <c r="R11" s="17">
        <f t="shared" si="0"/>
        <v>0</v>
      </c>
      <c r="S11" s="4">
        <f t="shared" ref="S11" si="1">+D11-Q11-R11</f>
        <v>0</v>
      </c>
      <c r="T11" s="22"/>
      <c r="U11" s="201">
        <f>+C11/12</f>
        <v>0</v>
      </c>
      <c r="V11" s="202" t="str">
        <f t="shared" ref="V11:V18" si="2">+A11</f>
        <v>Employee 2</v>
      </c>
      <c r="W11" s="81"/>
    </row>
    <row r="12" spans="1:23" s="1" customFormat="1" x14ac:dyDescent="0.25">
      <c r="A12" s="55" t="s">
        <v>8</v>
      </c>
      <c r="B12" s="54" t="s">
        <v>165</v>
      </c>
      <c r="C12" s="160"/>
      <c r="D12" s="4"/>
      <c r="E12" s="3">
        <f t="shared" ref="E12:E18" si="3">IF($F$4&gt;0,$U12,0)</f>
        <v>0</v>
      </c>
      <c r="F12" s="25">
        <f t="shared" ref="F12:F18" si="4">IF($F$4&gt;1,$U12,0)</f>
        <v>0</v>
      </c>
      <c r="G12" s="25">
        <f t="shared" ref="G12:G18" si="5">IF($F$4&gt;2,$U12,0)</f>
        <v>0</v>
      </c>
      <c r="H12" s="25">
        <f t="shared" ref="H12:H18" si="6">IF($F$4&gt;3,$U12,0)</f>
        <v>0</v>
      </c>
      <c r="I12" s="25">
        <f t="shared" ref="I12:I18" si="7">IF($F$4&gt;4,$U12,0)</f>
        <v>0</v>
      </c>
      <c r="J12" s="25">
        <f t="shared" ref="J12:J18" si="8">IF($F$4&gt;5,$U12,0)</f>
        <v>0</v>
      </c>
      <c r="K12" s="25">
        <f t="shared" ref="K12:K18" si="9">IF($F$4&gt;6,$U12,0)</f>
        <v>0</v>
      </c>
      <c r="L12" s="25">
        <f t="shared" ref="L12:L18" si="10">IF($F$4&gt;7,$U12,0)</f>
        <v>0</v>
      </c>
      <c r="M12" s="25">
        <f t="shared" ref="M12:M18" si="11">IF($F$4&gt;8,$U12,0)</f>
        <v>0</v>
      </c>
      <c r="N12" s="25">
        <f t="shared" ref="N12:N18" si="12">IF($F$4&gt;9,$U12,0)</f>
        <v>0</v>
      </c>
      <c r="O12" s="25">
        <f t="shared" ref="O12:O18" si="13">IF($F$4&gt;10,$U12,0)</f>
        <v>0</v>
      </c>
      <c r="P12" s="3">
        <f t="shared" ref="P12:P18" si="14">IF($F$4&gt;11,$U12,0)</f>
        <v>0</v>
      </c>
      <c r="Q12" s="4">
        <f t="shared" ref="Q12:Q18" si="15">SUM(E12:P12)</f>
        <v>0</v>
      </c>
      <c r="R12" s="17">
        <f t="shared" ref="R12:R18" si="16">+R$4*U12</f>
        <v>0</v>
      </c>
      <c r="S12" s="4">
        <f t="shared" ref="S12:S18" si="17">+D12-Q12-R12</f>
        <v>0</v>
      </c>
      <c r="T12" s="22"/>
      <c r="U12" s="201">
        <f t="shared" ref="U12:U18" si="18">+C12/12</f>
        <v>0</v>
      </c>
      <c r="V12" s="202" t="str">
        <f t="shared" si="2"/>
        <v>Employee 3</v>
      </c>
      <c r="W12" s="81"/>
    </row>
    <row r="13" spans="1:23" s="1" customFormat="1" x14ac:dyDescent="0.25">
      <c r="A13" s="55" t="s">
        <v>9</v>
      </c>
      <c r="B13" s="54" t="s">
        <v>166</v>
      </c>
      <c r="C13" s="160"/>
      <c r="D13" s="4"/>
      <c r="E13" s="3">
        <f t="shared" si="3"/>
        <v>0</v>
      </c>
      <c r="F13" s="25">
        <f t="shared" si="4"/>
        <v>0</v>
      </c>
      <c r="G13" s="25">
        <f t="shared" si="5"/>
        <v>0</v>
      </c>
      <c r="H13" s="25">
        <f t="shared" si="6"/>
        <v>0</v>
      </c>
      <c r="I13" s="25">
        <f t="shared" si="7"/>
        <v>0</v>
      </c>
      <c r="J13" s="25">
        <f t="shared" si="8"/>
        <v>0</v>
      </c>
      <c r="K13" s="25">
        <f t="shared" si="9"/>
        <v>0</v>
      </c>
      <c r="L13" s="25">
        <f t="shared" si="10"/>
        <v>0</v>
      </c>
      <c r="M13" s="25">
        <f t="shared" si="11"/>
        <v>0</v>
      </c>
      <c r="N13" s="25">
        <f t="shared" si="12"/>
        <v>0</v>
      </c>
      <c r="O13" s="25">
        <f t="shared" si="13"/>
        <v>0</v>
      </c>
      <c r="P13" s="3">
        <f t="shared" si="14"/>
        <v>0</v>
      </c>
      <c r="Q13" s="4">
        <f t="shared" si="15"/>
        <v>0</v>
      </c>
      <c r="R13" s="17">
        <f t="shared" si="16"/>
        <v>0</v>
      </c>
      <c r="S13" s="4">
        <f t="shared" si="17"/>
        <v>0</v>
      </c>
      <c r="T13" s="22"/>
      <c r="U13" s="201">
        <f t="shared" si="18"/>
        <v>0</v>
      </c>
      <c r="V13" s="202" t="str">
        <f t="shared" si="2"/>
        <v>Employee 4</v>
      </c>
      <c r="W13" s="81"/>
    </row>
    <row r="14" spans="1:23" s="1" customFormat="1" x14ac:dyDescent="0.25">
      <c r="A14" s="55" t="s">
        <v>178</v>
      </c>
      <c r="B14" s="54" t="s">
        <v>166</v>
      </c>
      <c r="C14" s="160"/>
      <c r="D14" s="4"/>
      <c r="E14" s="3">
        <f t="shared" si="3"/>
        <v>0</v>
      </c>
      <c r="F14" s="25">
        <f t="shared" si="4"/>
        <v>0</v>
      </c>
      <c r="G14" s="25">
        <f t="shared" si="5"/>
        <v>0</v>
      </c>
      <c r="H14" s="25">
        <f t="shared" si="6"/>
        <v>0</v>
      </c>
      <c r="I14" s="25">
        <f t="shared" si="7"/>
        <v>0</v>
      </c>
      <c r="J14" s="25">
        <f t="shared" si="8"/>
        <v>0</v>
      </c>
      <c r="K14" s="25">
        <f t="shared" si="9"/>
        <v>0</v>
      </c>
      <c r="L14" s="25">
        <f t="shared" si="10"/>
        <v>0</v>
      </c>
      <c r="M14" s="25">
        <f t="shared" si="11"/>
        <v>0</v>
      </c>
      <c r="N14" s="25">
        <f t="shared" si="12"/>
        <v>0</v>
      </c>
      <c r="O14" s="25">
        <f t="shared" si="13"/>
        <v>0</v>
      </c>
      <c r="P14" s="3">
        <f t="shared" si="14"/>
        <v>0</v>
      </c>
      <c r="Q14" s="4">
        <f t="shared" si="15"/>
        <v>0</v>
      </c>
      <c r="R14" s="17">
        <f t="shared" si="16"/>
        <v>0</v>
      </c>
      <c r="S14" s="4">
        <f t="shared" si="17"/>
        <v>0</v>
      </c>
      <c r="T14" s="22"/>
      <c r="U14" s="201">
        <f t="shared" si="18"/>
        <v>0</v>
      </c>
      <c r="V14" s="202" t="str">
        <f t="shared" si="2"/>
        <v>Employee 5</v>
      </c>
      <c r="W14" s="81"/>
    </row>
    <row r="15" spans="1:23" s="1" customFormat="1" x14ac:dyDescent="0.25">
      <c r="A15" s="55" t="s">
        <v>179</v>
      </c>
      <c r="B15" s="54" t="s">
        <v>166</v>
      </c>
      <c r="C15" s="160"/>
      <c r="D15" s="4"/>
      <c r="E15" s="3">
        <f t="shared" si="3"/>
        <v>0</v>
      </c>
      <c r="F15" s="25">
        <f t="shared" si="4"/>
        <v>0</v>
      </c>
      <c r="G15" s="25">
        <f t="shared" si="5"/>
        <v>0</v>
      </c>
      <c r="H15" s="25">
        <f t="shared" si="6"/>
        <v>0</v>
      </c>
      <c r="I15" s="25">
        <f t="shared" si="7"/>
        <v>0</v>
      </c>
      <c r="J15" s="25">
        <f t="shared" si="8"/>
        <v>0</v>
      </c>
      <c r="K15" s="25">
        <f t="shared" si="9"/>
        <v>0</v>
      </c>
      <c r="L15" s="25">
        <f t="shared" si="10"/>
        <v>0</v>
      </c>
      <c r="M15" s="25">
        <f t="shared" si="11"/>
        <v>0</v>
      </c>
      <c r="N15" s="25">
        <f t="shared" si="12"/>
        <v>0</v>
      </c>
      <c r="O15" s="25">
        <f t="shared" si="13"/>
        <v>0</v>
      </c>
      <c r="P15" s="3">
        <f t="shared" si="14"/>
        <v>0</v>
      </c>
      <c r="Q15" s="4">
        <f t="shared" si="15"/>
        <v>0</v>
      </c>
      <c r="R15" s="17">
        <f t="shared" si="16"/>
        <v>0</v>
      </c>
      <c r="S15" s="4">
        <f t="shared" si="17"/>
        <v>0</v>
      </c>
      <c r="T15" s="22"/>
      <c r="U15" s="201">
        <f t="shared" si="18"/>
        <v>0</v>
      </c>
      <c r="V15" s="202" t="str">
        <f t="shared" si="2"/>
        <v>Employee 6</v>
      </c>
      <c r="W15" s="81"/>
    </row>
    <row r="16" spans="1:23" s="1" customFormat="1" x14ac:dyDescent="0.25">
      <c r="A16" s="55" t="s">
        <v>75</v>
      </c>
      <c r="B16" s="54" t="s">
        <v>172</v>
      </c>
      <c r="C16" s="160"/>
      <c r="D16" s="4"/>
      <c r="E16" s="3">
        <f t="shared" si="3"/>
        <v>0</v>
      </c>
      <c r="F16" s="25">
        <f t="shared" si="4"/>
        <v>0</v>
      </c>
      <c r="G16" s="25">
        <f t="shared" si="5"/>
        <v>0</v>
      </c>
      <c r="H16" s="25">
        <f t="shared" si="6"/>
        <v>0</v>
      </c>
      <c r="I16" s="25">
        <f t="shared" si="7"/>
        <v>0</v>
      </c>
      <c r="J16" s="25">
        <f t="shared" si="8"/>
        <v>0</v>
      </c>
      <c r="K16" s="25">
        <f t="shared" si="9"/>
        <v>0</v>
      </c>
      <c r="L16" s="25">
        <f t="shared" si="10"/>
        <v>0</v>
      </c>
      <c r="M16" s="25">
        <f t="shared" si="11"/>
        <v>0</v>
      </c>
      <c r="N16" s="25">
        <f t="shared" si="12"/>
        <v>0</v>
      </c>
      <c r="O16" s="25">
        <f t="shared" si="13"/>
        <v>0</v>
      </c>
      <c r="P16" s="3">
        <f t="shared" si="14"/>
        <v>0</v>
      </c>
      <c r="Q16" s="4">
        <f t="shared" si="15"/>
        <v>0</v>
      </c>
      <c r="R16" s="17">
        <f t="shared" si="16"/>
        <v>0</v>
      </c>
      <c r="S16" s="4">
        <f t="shared" si="17"/>
        <v>0</v>
      </c>
      <c r="T16" s="22"/>
      <c r="U16" s="201">
        <f t="shared" si="18"/>
        <v>0</v>
      </c>
      <c r="V16" s="202" t="str">
        <f t="shared" si="2"/>
        <v>Employee 7</v>
      </c>
      <c r="W16" s="81"/>
    </row>
    <row r="17" spans="1:23" s="1" customFormat="1" x14ac:dyDescent="0.25">
      <c r="A17" s="55" t="s">
        <v>76</v>
      </c>
      <c r="B17" s="54" t="s">
        <v>197</v>
      </c>
      <c r="C17" s="160"/>
      <c r="D17" s="4"/>
      <c r="E17" s="3">
        <f t="shared" si="3"/>
        <v>0</v>
      </c>
      <c r="F17" s="25">
        <f t="shared" si="4"/>
        <v>0</v>
      </c>
      <c r="G17" s="25">
        <f t="shared" si="5"/>
        <v>0</v>
      </c>
      <c r="H17" s="25">
        <f t="shared" si="6"/>
        <v>0</v>
      </c>
      <c r="I17" s="25">
        <f t="shared" si="7"/>
        <v>0</v>
      </c>
      <c r="J17" s="25">
        <f t="shared" si="8"/>
        <v>0</v>
      </c>
      <c r="K17" s="25">
        <f t="shared" si="9"/>
        <v>0</v>
      </c>
      <c r="L17" s="25">
        <f t="shared" si="10"/>
        <v>0</v>
      </c>
      <c r="M17" s="25">
        <f t="shared" si="11"/>
        <v>0</v>
      </c>
      <c r="N17" s="25">
        <f t="shared" si="12"/>
        <v>0</v>
      </c>
      <c r="O17" s="25">
        <f t="shared" si="13"/>
        <v>0</v>
      </c>
      <c r="P17" s="3">
        <f t="shared" si="14"/>
        <v>0</v>
      </c>
      <c r="Q17" s="4">
        <f t="shared" si="15"/>
        <v>0</v>
      </c>
      <c r="R17" s="17">
        <f t="shared" si="16"/>
        <v>0</v>
      </c>
      <c r="S17" s="4">
        <f t="shared" si="17"/>
        <v>0</v>
      </c>
      <c r="T17" s="22"/>
      <c r="U17" s="201">
        <f t="shared" si="18"/>
        <v>0</v>
      </c>
      <c r="V17" s="202" t="str">
        <f t="shared" si="2"/>
        <v>Employee 8</v>
      </c>
      <c r="W17" s="81"/>
    </row>
    <row r="18" spans="1:23" s="1" customFormat="1" x14ac:dyDescent="0.25">
      <c r="A18" s="55" t="s">
        <v>77</v>
      </c>
      <c r="B18" s="54" t="s">
        <v>197</v>
      </c>
      <c r="C18" s="160"/>
      <c r="D18" s="4"/>
      <c r="E18" s="3">
        <f t="shared" si="3"/>
        <v>0</v>
      </c>
      <c r="F18" s="25">
        <f t="shared" si="4"/>
        <v>0</v>
      </c>
      <c r="G18" s="25">
        <f t="shared" si="5"/>
        <v>0</v>
      </c>
      <c r="H18" s="25">
        <f t="shared" si="6"/>
        <v>0</v>
      </c>
      <c r="I18" s="25">
        <f t="shared" si="7"/>
        <v>0</v>
      </c>
      <c r="J18" s="25">
        <f t="shared" si="8"/>
        <v>0</v>
      </c>
      <c r="K18" s="25">
        <f t="shared" si="9"/>
        <v>0</v>
      </c>
      <c r="L18" s="25">
        <f t="shared" si="10"/>
        <v>0</v>
      </c>
      <c r="M18" s="25">
        <f t="shared" si="11"/>
        <v>0</v>
      </c>
      <c r="N18" s="25">
        <f t="shared" si="12"/>
        <v>0</v>
      </c>
      <c r="O18" s="25">
        <f t="shared" si="13"/>
        <v>0</v>
      </c>
      <c r="P18" s="3">
        <f t="shared" si="14"/>
        <v>0</v>
      </c>
      <c r="Q18" s="4">
        <f t="shared" si="15"/>
        <v>0</v>
      </c>
      <c r="R18" s="17">
        <f t="shared" si="16"/>
        <v>0</v>
      </c>
      <c r="S18" s="4">
        <f t="shared" si="17"/>
        <v>0</v>
      </c>
      <c r="T18" s="22"/>
      <c r="U18" s="203">
        <f t="shared" si="18"/>
        <v>0</v>
      </c>
      <c r="V18" s="204" t="str">
        <f t="shared" si="2"/>
        <v>Employee 9</v>
      </c>
      <c r="W18" s="81"/>
    </row>
    <row r="19" spans="1:23" s="1" customFormat="1" x14ac:dyDescent="0.25">
      <c r="A19" s="55" t="s">
        <v>0</v>
      </c>
      <c r="B19" s="54"/>
      <c r="C19" s="161"/>
      <c r="D19" s="4"/>
      <c r="E19" s="253" t="s">
        <v>57</v>
      </c>
      <c r="F19" s="257" t="s">
        <v>57</v>
      </c>
      <c r="G19" s="257" t="s">
        <v>57</v>
      </c>
      <c r="H19" s="257" t="s">
        <v>57</v>
      </c>
      <c r="I19" s="257" t="s">
        <v>57</v>
      </c>
      <c r="J19" s="257" t="s">
        <v>57</v>
      </c>
      <c r="K19" s="257" t="s">
        <v>57</v>
      </c>
      <c r="L19" s="257" t="s">
        <v>57</v>
      </c>
      <c r="M19" s="257" t="s">
        <v>57</v>
      </c>
      <c r="N19" s="257" t="s">
        <v>57</v>
      </c>
      <c r="O19" s="257" t="s">
        <v>57</v>
      </c>
      <c r="P19" s="258" t="s">
        <v>57</v>
      </c>
      <c r="Q19" s="4">
        <f>SUM(E19:P19)</f>
        <v>0</v>
      </c>
      <c r="R19" s="259" t="s">
        <v>57</v>
      </c>
      <c r="S19" s="4">
        <f>+D19-Q19</f>
        <v>0</v>
      </c>
      <c r="T19" s="22"/>
      <c r="U19" s="205"/>
      <c r="V19" s="206"/>
      <c r="W19" s="81"/>
    </row>
    <row r="20" spans="1:23" s="1" customFormat="1" ht="4.5" customHeight="1" x14ac:dyDescent="0.25">
      <c r="A20" s="55"/>
      <c r="B20" s="246"/>
      <c r="C20" s="161"/>
      <c r="D20" s="4"/>
      <c r="E20" s="253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8"/>
      <c r="Q20" s="4"/>
      <c r="R20" s="259"/>
      <c r="S20" s="4"/>
      <c r="T20" s="22"/>
      <c r="U20" s="235"/>
      <c r="V20" s="185"/>
      <c r="W20" s="81"/>
    </row>
    <row r="21" spans="1:23" s="1" customFormat="1" ht="14.25" thickBot="1" x14ac:dyDescent="0.3">
      <c r="A21" s="113"/>
      <c r="B21" s="114" t="s">
        <v>1</v>
      </c>
      <c r="C21" s="162">
        <f>SUM(C10:C20)</f>
        <v>0</v>
      </c>
      <c r="D21" s="115">
        <f>SUM(D10:D20)</f>
        <v>0</v>
      </c>
      <c r="E21" s="115">
        <f t="shared" ref="E21:S21" si="19">SUM(E10:E20)</f>
        <v>0</v>
      </c>
      <c r="F21" s="115">
        <f t="shared" si="19"/>
        <v>0</v>
      </c>
      <c r="G21" s="115">
        <f t="shared" si="19"/>
        <v>0</v>
      </c>
      <c r="H21" s="115">
        <f t="shared" si="19"/>
        <v>0</v>
      </c>
      <c r="I21" s="115">
        <f t="shared" si="19"/>
        <v>0</v>
      </c>
      <c r="J21" s="115">
        <f t="shared" si="19"/>
        <v>0</v>
      </c>
      <c r="K21" s="115">
        <f t="shared" si="19"/>
        <v>0</v>
      </c>
      <c r="L21" s="115">
        <f t="shared" si="19"/>
        <v>0</v>
      </c>
      <c r="M21" s="115">
        <f t="shared" si="19"/>
        <v>0</v>
      </c>
      <c r="N21" s="115">
        <f t="shared" si="19"/>
        <v>0</v>
      </c>
      <c r="O21" s="115">
        <f t="shared" si="19"/>
        <v>0</v>
      </c>
      <c r="P21" s="115">
        <f t="shared" si="19"/>
        <v>0</v>
      </c>
      <c r="Q21" s="115">
        <f t="shared" si="19"/>
        <v>0</v>
      </c>
      <c r="R21" s="115">
        <f t="shared" si="19"/>
        <v>0</v>
      </c>
      <c r="S21" s="115">
        <f t="shared" si="19"/>
        <v>0</v>
      </c>
      <c r="T21" s="22"/>
      <c r="U21" s="207"/>
      <c r="V21" s="207"/>
      <c r="W21" s="81"/>
    </row>
    <row r="22" spans="1:23" s="1" customFormat="1" x14ac:dyDescent="0.25">
      <c r="A22" s="105" t="s">
        <v>108</v>
      </c>
      <c r="B22" s="109"/>
      <c r="C22" s="163"/>
      <c r="D22" s="163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1"/>
      <c r="R22" s="189" t="s">
        <v>180</v>
      </c>
      <c r="S22" s="112"/>
      <c r="T22" s="22"/>
      <c r="U22" s="207"/>
      <c r="V22" s="207"/>
      <c r="W22" s="81"/>
    </row>
    <row r="23" spans="1:23" s="1" customFormat="1" ht="26.25" thickBot="1" x14ac:dyDescent="0.3">
      <c r="A23" s="264" t="s">
        <v>228</v>
      </c>
      <c r="B23" s="265"/>
      <c r="C23" s="164"/>
      <c r="D23" s="236" t="s">
        <v>224</v>
      </c>
      <c r="E23" s="3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5"/>
      <c r="Q23" s="6"/>
      <c r="R23" s="4"/>
      <c r="S23" s="4"/>
      <c r="T23" s="22"/>
      <c r="U23" s="207"/>
      <c r="V23" s="207"/>
      <c r="W23" s="81"/>
    </row>
    <row r="24" spans="1:23" s="1" customFormat="1" ht="14.25" thickBot="1" x14ac:dyDescent="0.3">
      <c r="A24" s="105" t="s">
        <v>28</v>
      </c>
      <c r="B24" s="106" t="s">
        <v>193</v>
      </c>
      <c r="C24" s="165"/>
      <c r="D24" s="79"/>
      <c r="E24" s="3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3"/>
      <c r="Q24" s="6">
        <f t="shared" ref="Q24:Q38" si="20">SUM(E24:P24)</f>
        <v>0</v>
      </c>
      <c r="R24" s="255" t="s">
        <v>57</v>
      </c>
      <c r="S24" s="4">
        <f>+D24-Q24</f>
        <v>0</v>
      </c>
      <c r="T24" s="22"/>
      <c r="U24" s="207"/>
      <c r="V24" s="207"/>
      <c r="W24" s="81"/>
    </row>
    <row r="25" spans="1:23" s="1" customFormat="1" x14ac:dyDescent="0.25">
      <c r="A25" s="105" t="s">
        <v>78</v>
      </c>
      <c r="B25" s="106" t="s">
        <v>171</v>
      </c>
      <c r="C25" s="161"/>
      <c r="D25" s="4"/>
      <c r="E25" s="3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3">
        <v>0</v>
      </c>
      <c r="Q25" s="6">
        <f t="shared" si="20"/>
        <v>0</v>
      </c>
      <c r="R25" s="255" t="s">
        <v>57</v>
      </c>
      <c r="S25" s="4">
        <f t="shared" ref="S25:S38" si="21">+D25-Q25</f>
        <v>0</v>
      </c>
      <c r="T25" s="22"/>
      <c r="U25" s="207"/>
      <c r="V25" s="207"/>
      <c r="W25" s="81"/>
    </row>
    <row r="26" spans="1:23" s="1" customFormat="1" x14ac:dyDescent="0.25">
      <c r="A26" s="105" t="s">
        <v>79</v>
      </c>
      <c r="B26" s="106" t="s">
        <v>171</v>
      </c>
      <c r="C26" s="161"/>
      <c r="D26" s="4"/>
      <c r="E26" s="3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3">
        <v>0</v>
      </c>
      <c r="Q26" s="6">
        <f t="shared" si="20"/>
        <v>0</v>
      </c>
      <c r="R26" s="255" t="s">
        <v>57</v>
      </c>
      <c r="S26" s="4">
        <f t="shared" si="21"/>
        <v>0</v>
      </c>
      <c r="T26" s="22"/>
      <c r="U26" s="207"/>
      <c r="V26" s="207"/>
      <c r="W26" s="81"/>
    </row>
    <row r="27" spans="1:23" s="1" customFormat="1" x14ac:dyDescent="0.25">
      <c r="A27" s="105" t="s">
        <v>80</v>
      </c>
      <c r="B27" s="106" t="s">
        <v>171</v>
      </c>
      <c r="C27" s="161"/>
      <c r="D27" s="4"/>
      <c r="E27" s="3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3">
        <v>0</v>
      </c>
      <c r="Q27" s="6">
        <f t="shared" si="20"/>
        <v>0</v>
      </c>
      <c r="R27" s="255" t="s">
        <v>57</v>
      </c>
      <c r="S27" s="4">
        <f t="shared" si="21"/>
        <v>0</v>
      </c>
      <c r="T27" s="22"/>
      <c r="U27" s="207"/>
      <c r="V27" s="207"/>
      <c r="W27" s="81"/>
    </row>
    <row r="28" spans="1:23" s="1" customFormat="1" x14ac:dyDescent="0.25">
      <c r="A28" s="105" t="s">
        <v>160</v>
      </c>
      <c r="B28" s="106" t="s">
        <v>164</v>
      </c>
      <c r="C28" s="161"/>
      <c r="D28" s="4"/>
      <c r="E28" s="3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3">
        <v>0</v>
      </c>
      <c r="Q28" s="6">
        <f t="shared" si="20"/>
        <v>0</v>
      </c>
      <c r="R28" s="255" t="s">
        <v>57</v>
      </c>
      <c r="S28" s="4">
        <f t="shared" si="21"/>
        <v>0</v>
      </c>
      <c r="T28" s="22"/>
      <c r="U28" s="207"/>
      <c r="V28" s="207"/>
      <c r="W28" s="81"/>
    </row>
    <row r="29" spans="1:23" s="1" customFormat="1" x14ac:dyDescent="0.25">
      <c r="A29" s="105" t="s">
        <v>161</v>
      </c>
      <c r="B29" s="106" t="s">
        <v>164</v>
      </c>
      <c r="C29" s="161"/>
      <c r="D29" s="4"/>
      <c r="E29" s="3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3">
        <v>0</v>
      </c>
      <c r="Q29" s="6">
        <f t="shared" si="20"/>
        <v>0</v>
      </c>
      <c r="R29" s="255" t="s">
        <v>57</v>
      </c>
      <c r="S29" s="4">
        <f t="shared" si="21"/>
        <v>0</v>
      </c>
      <c r="T29" s="22"/>
      <c r="U29" s="207"/>
      <c r="V29" s="207"/>
      <c r="W29" s="81"/>
    </row>
    <row r="30" spans="1:23" s="1" customFormat="1" x14ac:dyDescent="0.25">
      <c r="A30" s="105" t="s">
        <v>198</v>
      </c>
      <c r="B30" s="106" t="s">
        <v>164</v>
      </c>
      <c r="C30" s="161"/>
      <c r="D30" s="4"/>
      <c r="E30" s="3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3">
        <v>0</v>
      </c>
      <c r="Q30" s="6">
        <f t="shared" si="20"/>
        <v>0</v>
      </c>
      <c r="R30" s="255" t="s">
        <v>57</v>
      </c>
      <c r="S30" s="4">
        <f>+D30-Q30</f>
        <v>0</v>
      </c>
      <c r="T30" s="22"/>
      <c r="U30" s="207"/>
      <c r="V30" s="207"/>
      <c r="W30" s="81"/>
    </row>
    <row r="31" spans="1:23" s="1" customFormat="1" x14ac:dyDescent="0.25">
      <c r="A31" s="105" t="s">
        <v>10</v>
      </c>
      <c r="B31" s="106" t="s">
        <v>170</v>
      </c>
      <c r="C31" s="166"/>
      <c r="D31" s="4"/>
      <c r="E31" s="3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3">
        <v>0</v>
      </c>
      <c r="Q31" s="6">
        <f t="shared" si="20"/>
        <v>0</v>
      </c>
      <c r="R31" s="255" t="s">
        <v>57</v>
      </c>
      <c r="S31" s="4">
        <f t="shared" si="21"/>
        <v>0</v>
      </c>
      <c r="T31" s="22"/>
      <c r="U31" s="207"/>
      <c r="V31" s="207"/>
      <c r="W31" s="81"/>
    </row>
    <row r="32" spans="1:23" s="1" customFormat="1" x14ac:dyDescent="0.25">
      <c r="A32" s="105" t="s">
        <v>17</v>
      </c>
      <c r="B32" s="106" t="s">
        <v>170</v>
      </c>
      <c r="C32" s="166"/>
      <c r="D32" s="4"/>
      <c r="E32" s="3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3">
        <v>0</v>
      </c>
      <c r="Q32" s="6">
        <f t="shared" si="20"/>
        <v>0</v>
      </c>
      <c r="R32" s="255" t="s">
        <v>57</v>
      </c>
      <c r="S32" s="4">
        <f t="shared" si="21"/>
        <v>0</v>
      </c>
      <c r="T32" s="22"/>
      <c r="U32" s="207"/>
      <c r="V32" s="207"/>
      <c r="W32" s="81"/>
    </row>
    <row r="33" spans="1:24" s="1" customFormat="1" x14ac:dyDescent="0.25">
      <c r="A33" s="105" t="s">
        <v>199</v>
      </c>
      <c r="B33" s="106" t="s">
        <v>170</v>
      </c>
      <c r="C33" s="166"/>
      <c r="D33" s="4"/>
      <c r="E33" s="3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3">
        <v>0</v>
      </c>
      <c r="Q33" s="6">
        <f t="shared" si="20"/>
        <v>0</v>
      </c>
      <c r="R33" s="255" t="s">
        <v>57</v>
      </c>
      <c r="S33" s="4">
        <f t="shared" si="21"/>
        <v>0</v>
      </c>
      <c r="T33" s="22"/>
      <c r="U33" s="207"/>
      <c r="V33" s="207"/>
      <c r="W33" s="81"/>
    </row>
    <row r="34" spans="1:24" s="1" customFormat="1" x14ac:dyDescent="0.25">
      <c r="A34" s="105" t="s">
        <v>200</v>
      </c>
      <c r="B34" s="106" t="s">
        <v>163</v>
      </c>
      <c r="C34" s="166"/>
      <c r="D34" s="4"/>
      <c r="E34" s="3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3">
        <v>0</v>
      </c>
      <c r="Q34" s="6">
        <f t="shared" si="20"/>
        <v>0</v>
      </c>
      <c r="R34" s="255" t="s">
        <v>57</v>
      </c>
      <c r="S34" s="4">
        <f t="shared" si="21"/>
        <v>0</v>
      </c>
      <c r="T34" s="22"/>
      <c r="U34" s="207"/>
      <c r="V34" s="207"/>
      <c r="W34" s="81"/>
    </row>
    <row r="35" spans="1:24" s="1" customFormat="1" x14ac:dyDescent="0.25">
      <c r="A35" s="105" t="s">
        <v>201</v>
      </c>
      <c r="B35" s="106" t="s">
        <v>163</v>
      </c>
      <c r="C35" s="166"/>
      <c r="D35" s="4"/>
      <c r="E35" s="3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3">
        <v>0</v>
      </c>
      <c r="Q35" s="6">
        <f t="shared" si="20"/>
        <v>0</v>
      </c>
      <c r="R35" s="255" t="s">
        <v>57</v>
      </c>
      <c r="S35" s="4">
        <f t="shared" si="21"/>
        <v>0</v>
      </c>
      <c r="T35" s="22"/>
      <c r="U35" s="207"/>
      <c r="V35" s="207"/>
      <c r="W35" s="81"/>
    </row>
    <row r="36" spans="1:24" s="1" customFormat="1" x14ac:dyDescent="0.25">
      <c r="A36" s="105" t="s">
        <v>202</v>
      </c>
      <c r="B36" s="106" t="s">
        <v>173</v>
      </c>
      <c r="C36" s="166"/>
      <c r="D36" s="4"/>
      <c r="E36" s="3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3">
        <v>0</v>
      </c>
      <c r="Q36" s="6">
        <f t="shared" si="20"/>
        <v>0</v>
      </c>
      <c r="R36" s="255" t="s">
        <v>57</v>
      </c>
      <c r="S36" s="4">
        <f t="shared" si="21"/>
        <v>0</v>
      </c>
      <c r="T36" s="22"/>
      <c r="U36" s="207"/>
      <c r="V36" s="207"/>
      <c r="W36" s="81"/>
    </row>
    <row r="37" spans="1:24" s="1" customFormat="1" ht="13.5" customHeight="1" x14ac:dyDescent="0.25">
      <c r="A37" s="105" t="s">
        <v>203</v>
      </c>
      <c r="B37" s="106" t="s">
        <v>173</v>
      </c>
      <c r="C37" s="166"/>
      <c r="D37" s="4"/>
      <c r="E37" s="3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3">
        <v>0</v>
      </c>
      <c r="Q37" s="6">
        <f t="shared" si="20"/>
        <v>0</v>
      </c>
      <c r="R37" s="255" t="s">
        <v>57</v>
      </c>
      <c r="S37" s="4">
        <f t="shared" si="21"/>
        <v>0</v>
      </c>
      <c r="T37" s="22"/>
      <c r="U37" s="207"/>
      <c r="V37" s="207"/>
      <c r="W37" s="81"/>
    </row>
    <row r="38" spans="1:24" s="1" customFormat="1" ht="13.5" customHeight="1" x14ac:dyDescent="0.25">
      <c r="A38" s="105" t="s">
        <v>204</v>
      </c>
      <c r="B38" s="106" t="s">
        <v>173</v>
      </c>
      <c r="C38" s="166"/>
      <c r="D38" s="4"/>
      <c r="E38" s="3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3">
        <v>0</v>
      </c>
      <c r="Q38" s="6">
        <f t="shared" si="20"/>
        <v>0</v>
      </c>
      <c r="R38" s="255" t="s">
        <v>57</v>
      </c>
      <c r="S38" s="4">
        <f t="shared" si="21"/>
        <v>0</v>
      </c>
      <c r="T38" s="22"/>
      <c r="U38" s="207"/>
      <c r="V38" s="207"/>
      <c r="W38" s="81"/>
    </row>
    <row r="39" spans="1:24" s="1" customFormat="1" ht="4.5" customHeight="1" x14ac:dyDescent="0.25">
      <c r="A39" s="105"/>
      <c r="B39" s="106"/>
      <c r="C39" s="166"/>
      <c r="D39" s="4"/>
      <c r="E39" s="3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"/>
      <c r="Q39" s="6"/>
      <c r="R39" s="256"/>
      <c r="S39" s="4"/>
      <c r="T39" s="22"/>
      <c r="U39" s="207"/>
      <c r="V39" s="207"/>
      <c r="W39" s="81"/>
    </row>
    <row r="40" spans="1:24" ht="13.5" customHeight="1" thickBot="1" x14ac:dyDescent="0.3">
      <c r="A40" s="120"/>
      <c r="B40" s="121" t="s">
        <v>2</v>
      </c>
      <c r="C40" s="167"/>
      <c r="D40" s="122">
        <f>SUM(D24:D39)</f>
        <v>0</v>
      </c>
      <c r="E40" s="122">
        <f t="shared" ref="E40:S40" si="22">SUM(E24:E39)</f>
        <v>0</v>
      </c>
      <c r="F40" s="122">
        <f t="shared" si="22"/>
        <v>0</v>
      </c>
      <c r="G40" s="122">
        <f t="shared" si="22"/>
        <v>0</v>
      </c>
      <c r="H40" s="122">
        <f t="shared" si="22"/>
        <v>0</v>
      </c>
      <c r="I40" s="122">
        <f t="shared" si="22"/>
        <v>0</v>
      </c>
      <c r="J40" s="122">
        <f t="shared" si="22"/>
        <v>0</v>
      </c>
      <c r="K40" s="122">
        <f t="shared" si="22"/>
        <v>0</v>
      </c>
      <c r="L40" s="122">
        <f t="shared" si="22"/>
        <v>0</v>
      </c>
      <c r="M40" s="122">
        <f t="shared" si="22"/>
        <v>0</v>
      </c>
      <c r="N40" s="122">
        <f t="shared" si="22"/>
        <v>0</v>
      </c>
      <c r="O40" s="122">
        <f t="shared" si="22"/>
        <v>0</v>
      </c>
      <c r="P40" s="122">
        <f t="shared" si="22"/>
        <v>0</v>
      </c>
      <c r="Q40" s="122">
        <f t="shared" si="22"/>
        <v>0</v>
      </c>
      <c r="R40" s="122">
        <f t="shared" si="22"/>
        <v>0</v>
      </c>
      <c r="S40" s="122">
        <f t="shared" si="22"/>
        <v>0</v>
      </c>
      <c r="T40" s="22"/>
      <c r="U40" s="277" t="s">
        <v>227</v>
      </c>
      <c r="V40" s="277"/>
      <c r="W40" s="81"/>
      <c r="X40" s="1"/>
    </row>
    <row r="41" spans="1:24" s="1" customFormat="1" x14ac:dyDescent="0.25">
      <c r="A41" s="61" t="s">
        <v>174</v>
      </c>
      <c r="B41" s="116"/>
      <c r="C41" s="168"/>
      <c r="D41" s="145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8"/>
      <c r="R41" s="190" t="s">
        <v>180</v>
      </c>
      <c r="S41" s="119"/>
      <c r="T41" s="22"/>
      <c r="U41" s="99" t="s">
        <v>184</v>
      </c>
      <c r="V41" s="100" t="s">
        <v>183</v>
      </c>
      <c r="W41" s="81"/>
    </row>
    <row r="42" spans="1:24" s="1" customFormat="1" ht="12.75" customHeight="1" x14ac:dyDescent="0.25">
      <c r="A42" s="61" t="s">
        <v>205</v>
      </c>
      <c r="B42" s="57" t="s">
        <v>167</v>
      </c>
      <c r="C42" s="164"/>
      <c r="D42" s="187"/>
      <c r="E42" s="3">
        <f>IF($F$4&gt;0,$U42,0)</f>
        <v>0</v>
      </c>
      <c r="F42" s="25">
        <f>IF($F$4&gt;1,$U42,0)</f>
        <v>0</v>
      </c>
      <c r="G42" s="25">
        <f>IF($F$4&gt;2,$U42,0)</f>
        <v>0</v>
      </c>
      <c r="H42" s="25">
        <f>IF($F$4&gt;3,$U42,0)</f>
        <v>0</v>
      </c>
      <c r="I42" s="25">
        <f>IF($F$4&gt;4,$U42,0)</f>
        <v>0</v>
      </c>
      <c r="J42" s="25">
        <f>IF($F$4&gt;5,$U42,0)</f>
        <v>0</v>
      </c>
      <c r="K42" s="25">
        <f>IF($F$4&gt;6,$U42,0)</f>
        <v>0</v>
      </c>
      <c r="L42" s="25">
        <f>IF($F$4&gt;7,$U42,0)</f>
        <v>0</v>
      </c>
      <c r="M42" s="25">
        <f>IF($F$4&gt;8,$U42,0)</f>
        <v>0</v>
      </c>
      <c r="N42" s="25">
        <f>IF($F$4&gt;9,$U42,0)</f>
        <v>0</v>
      </c>
      <c r="O42" s="25">
        <f>IF($F$4&gt;10,$U42,0)</f>
        <v>0</v>
      </c>
      <c r="P42" s="3">
        <f>IF($F$4&gt;11,$U42,0)</f>
        <v>0</v>
      </c>
      <c r="Q42" s="6">
        <f>SUM(E42:P42)</f>
        <v>0</v>
      </c>
      <c r="R42" s="17">
        <f>+R$4*U42</f>
        <v>0</v>
      </c>
      <c r="S42" s="4">
        <f t="shared" ref="S42" si="23">+D42-Q42-R42</f>
        <v>0</v>
      </c>
      <c r="T42" s="22"/>
      <c r="U42" s="208">
        <f>+C42/12</f>
        <v>0</v>
      </c>
      <c r="V42" s="209" t="str">
        <f>+A42</f>
        <v>Employee 19</v>
      </c>
      <c r="W42" s="81"/>
    </row>
    <row r="43" spans="1:24" s="1" customFormat="1" x14ac:dyDescent="0.25">
      <c r="A43" s="61" t="s">
        <v>206</v>
      </c>
      <c r="B43" s="57" t="s">
        <v>167</v>
      </c>
      <c r="C43" s="161"/>
      <c r="D43" s="4"/>
      <c r="E43" s="3">
        <f>IF($F$4&gt;0,$U43,0)</f>
        <v>0</v>
      </c>
      <c r="F43" s="25">
        <f>IF($F$4&gt;1,$U43,0)</f>
        <v>0</v>
      </c>
      <c r="G43" s="25">
        <f>IF($F$4&gt;2,$U43,0)</f>
        <v>0</v>
      </c>
      <c r="H43" s="25">
        <f>IF($F$4&gt;3,$U43,0)</f>
        <v>0</v>
      </c>
      <c r="I43" s="25">
        <f>IF($F$4&gt;4,$U43,0)</f>
        <v>0</v>
      </c>
      <c r="J43" s="25">
        <f>IF($F$4&gt;5,$U43,0)</f>
        <v>0</v>
      </c>
      <c r="K43" s="25">
        <f>IF($F$4&gt;6,$U43,0)</f>
        <v>0</v>
      </c>
      <c r="L43" s="25">
        <f>IF($F$4&gt;7,$U43,0)</f>
        <v>0</v>
      </c>
      <c r="M43" s="25">
        <f>IF($F$4&gt;8,$U43,0)</f>
        <v>0</v>
      </c>
      <c r="N43" s="25">
        <f>IF($F$4&gt;9,$U43,0)</f>
        <v>0</v>
      </c>
      <c r="O43" s="25">
        <f>IF($F$4&gt;10,$U43,0)</f>
        <v>0</v>
      </c>
      <c r="P43" s="3">
        <f>IF($F$4&gt;11,$U43,0)</f>
        <v>0</v>
      </c>
      <c r="Q43" s="6">
        <f>SUM(E43:P43)</f>
        <v>0</v>
      </c>
      <c r="R43" s="17">
        <f>+R$4*U43</f>
        <v>0</v>
      </c>
      <c r="S43" s="4">
        <f t="shared" ref="S43:S50" si="24">+D43-Q43-R43</f>
        <v>0</v>
      </c>
      <c r="T43" s="22"/>
      <c r="U43" s="208">
        <f>+C43/12</f>
        <v>0</v>
      </c>
      <c r="V43" s="209" t="str">
        <f>+A43</f>
        <v>Employee 20</v>
      </c>
      <c r="W43" s="81"/>
    </row>
    <row r="44" spans="1:24" s="1" customFormat="1" x14ac:dyDescent="0.25">
      <c r="A44" s="61" t="s">
        <v>207</v>
      </c>
      <c r="B44" s="57" t="s">
        <v>167</v>
      </c>
      <c r="C44" s="161"/>
      <c r="D44" s="4"/>
      <c r="E44" s="3">
        <f t="shared" ref="E44:E49" si="25">IF($F$4&gt;0,$U44,0)</f>
        <v>0</v>
      </c>
      <c r="F44" s="25">
        <f t="shared" ref="F44:F49" si="26">IF($F$4&gt;1,$U44,0)</f>
        <v>0</v>
      </c>
      <c r="G44" s="25">
        <f t="shared" ref="G44:G49" si="27">IF($F$4&gt;2,$U44,0)</f>
        <v>0</v>
      </c>
      <c r="H44" s="25">
        <f t="shared" ref="H44:H49" si="28">IF($F$4&gt;3,$U44,0)</f>
        <v>0</v>
      </c>
      <c r="I44" s="25">
        <f t="shared" ref="I44:I49" si="29">IF($F$4&gt;4,$U44,0)</f>
        <v>0</v>
      </c>
      <c r="J44" s="25">
        <f t="shared" ref="J44:J49" si="30">IF($F$4&gt;5,$U44,0)</f>
        <v>0</v>
      </c>
      <c r="K44" s="25">
        <f t="shared" ref="K44:K49" si="31">IF($F$4&gt;6,$U44,0)</f>
        <v>0</v>
      </c>
      <c r="L44" s="25">
        <f t="shared" ref="L44:L49" si="32">IF($F$4&gt;7,$U44,0)</f>
        <v>0</v>
      </c>
      <c r="M44" s="25">
        <f t="shared" ref="M44:M49" si="33">IF($F$4&gt;8,$U44,0)</f>
        <v>0</v>
      </c>
      <c r="N44" s="25">
        <f t="shared" ref="N44:N49" si="34">IF($F$4&gt;9,$U44,0)</f>
        <v>0</v>
      </c>
      <c r="O44" s="25">
        <f t="shared" ref="O44:O49" si="35">IF($F$4&gt;10,$U44,0)</f>
        <v>0</v>
      </c>
      <c r="P44" s="3">
        <f t="shared" ref="P44:P49" si="36">IF($F$4&gt;11,$U44,0)</f>
        <v>0</v>
      </c>
      <c r="Q44" s="6">
        <f t="shared" ref="Q44:Q49" si="37">SUM(E44:P44)</f>
        <v>0</v>
      </c>
      <c r="R44" s="17">
        <f t="shared" ref="R44:R49" si="38">+R$4*U44</f>
        <v>0</v>
      </c>
      <c r="S44" s="4">
        <f t="shared" ref="S44:S49" si="39">+D44-Q44-R44</f>
        <v>0</v>
      </c>
      <c r="T44" s="22"/>
      <c r="U44" s="208">
        <f t="shared" ref="U44:U48" si="40">+C44/12</f>
        <v>0</v>
      </c>
      <c r="V44" s="209" t="str">
        <f t="shared" ref="V44:V49" si="41">+A44</f>
        <v>Employee 21</v>
      </c>
      <c r="W44" s="81"/>
    </row>
    <row r="45" spans="1:24" s="1" customFormat="1" x14ac:dyDescent="0.25">
      <c r="A45" s="61" t="s">
        <v>208</v>
      </c>
      <c r="B45" s="57" t="s">
        <v>168</v>
      </c>
      <c r="C45" s="166"/>
      <c r="D45" s="4"/>
      <c r="E45" s="3">
        <f t="shared" si="25"/>
        <v>0</v>
      </c>
      <c r="F45" s="25">
        <f t="shared" si="26"/>
        <v>0</v>
      </c>
      <c r="G45" s="25">
        <f t="shared" si="27"/>
        <v>0</v>
      </c>
      <c r="H45" s="25">
        <f t="shared" si="28"/>
        <v>0</v>
      </c>
      <c r="I45" s="25">
        <f t="shared" si="29"/>
        <v>0</v>
      </c>
      <c r="J45" s="25">
        <f t="shared" si="30"/>
        <v>0</v>
      </c>
      <c r="K45" s="25">
        <f t="shared" si="31"/>
        <v>0</v>
      </c>
      <c r="L45" s="25">
        <f t="shared" si="32"/>
        <v>0</v>
      </c>
      <c r="M45" s="25">
        <f t="shared" si="33"/>
        <v>0</v>
      </c>
      <c r="N45" s="25">
        <f t="shared" si="34"/>
        <v>0</v>
      </c>
      <c r="O45" s="25">
        <f t="shared" si="35"/>
        <v>0</v>
      </c>
      <c r="P45" s="3">
        <f t="shared" si="36"/>
        <v>0</v>
      </c>
      <c r="Q45" s="6">
        <f t="shared" si="37"/>
        <v>0</v>
      </c>
      <c r="R45" s="17">
        <f t="shared" si="38"/>
        <v>0</v>
      </c>
      <c r="S45" s="4">
        <f t="shared" si="39"/>
        <v>0</v>
      </c>
      <c r="T45" s="22"/>
      <c r="U45" s="208">
        <f t="shared" si="40"/>
        <v>0</v>
      </c>
      <c r="V45" s="209" t="str">
        <f t="shared" si="41"/>
        <v>Employee 22</v>
      </c>
      <c r="W45" s="81"/>
    </row>
    <row r="46" spans="1:24" s="1" customFormat="1" x14ac:dyDescent="0.25">
      <c r="A46" s="61" t="s">
        <v>209</v>
      </c>
      <c r="B46" s="57" t="s">
        <v>168</v>
      </c>
      <c r="C46" s="166"/>
      <c r="D46" s="4"/>
      <c r="E46" s="3">
        <f t="shared" si="25"/>
        <v>0</v>
      </c>
      <c r="F46" s="25">
        <f t="shared" si="26"/>
        <v>0</v>
      </c>
      <c r="G46" s="25">
        <f t="shared" si="27"/>
        <v>0</v>
      </c>
      <c r="H46" s="25">
        <f t="shared" si="28"/>
        <v>0</v>
      </c>
      <c r="I46" s="25">
        <f t="shared" si="29"/>
        <v>0</v>
      </c>
      <c r="J46" s="25">
        <f t="shared" si="30"/>
        <v>0</v>
      </c>
      <c r="K46" s="25">
        <f t="shared" si="31"/>
        <v>0</v>
      </c>
      <c r="L46" s="25">
        <f t="shared" si="32"/>
        <v>0</v>
      </c>
      <c r="M46" s="25">
        <f t="shared" si="33"/>
        <v>0</v>
      </c>
      <c r="N46" s="25">
        <f t="shared" si="34"/>
        <v>0</v>
      </c>
      <c r="O46" s="25">
        <f t="shared" si="35"/>
        <v>0</v>
      </c>
      <c r="P46" s="3">
        <f t="shared" si="36"/>
        <v>0</v>
      </c>
      <c r="Q46" s="6">
        <f t="shared" si="37"/>
        <v>0</v>
      </c>
      <c r="R46" s="17">
        <f t="shared" si="38"/>
        <v>0</v>
      </c>
      <c r="S46" s="4">
        <f t="shared" si="39"/>
        <v>0</v>
      </c>
      <c r="T46" s="22"/>
      <c r="U46" s="208">
        <f t="shared" si="40"/>
        <v>0</v>
      </c>
      <c r="V46" s="209" t="str">
        <f t="shared" si="41"/>
        <v>Employee 23</v>
      </c>
      <c r="W46" s="81"/>
    </row>
    <row r="47" spans="1:24" s="1" customFormat="1" x14ac:dyDescent="0.25">
      <c r="A47" s="61" t="s">
        <v>210</v>
      </c>
      <c r="B47" s="57" t="s">
        <v>168</v>
      </c>
      <c r="C47" s="166"/>
      <c r="D47" s="4"/>
      <c r="E47" s="3">
        <f t="shared" si="25"/>
        <v>0</v>
      </c>
      <c r="F47" s="25">
        <f t="shared" si="26"/>
        <v>0</v>
      </c>
      <c r="G47" s="25">
        <f t="shared" si="27"/>
        <v>0</v>
      </c>
      <c r="H47" s="25">
        <f t="shared" si="28"/>
        <v>0</v>
      </c>
      <c r="I47" s="25">
        <f t="shared" si="29"/>
        <v>0</v>
      </c>
      <c r="J47" s="25">
        <f t="shared" si="30"/>
        <v>0</v>
      </c>
      <c r="K47" s="25">
        <f t="shared" si="31"/>
        <v>0</v>
      </c>
      <c r="L47" s="25">
        <f t="shared" si="32"/>
        <v>0</v>
      </c>
      <c r="M47" s="25">
        <f t="shared" si="33"/>
        <v>0</v>
      </c>
      <c r="N47" s="25">
        <f t="shared" si="34"/>
        <v>0</v>
      </c>
      <c r="O47" s="25">
        <f t="shared" si="35"/>
        <v>0</v>
      </c>
      <c r="P47" s="3">
        <f t="shared" si="36"/>
        <v>0</v>
      </c>
      <c r="Q47" s="6">
        <f t="shared" si="37"/>
        <v>0</v>
      </c>
      <c r="R47" s="17">
        <f t="shared" si="38"/>
        <v>0</v>
      </c>
      <c r="S47" s="4">
        <f t="shared" si="39"/>
        <v>0</v>
      </c>
      <c r="T47" s="22"/>
      <c r="U47" s="208">
        <f t="shared" si="40"/>
        <v>0</v>
      </c>
      <c r="V47" s="209" t="str">
        <f t="shared" si="41"/>
        <v>Employee 24</v>
      </c>
      <c r="W47" s="81"/>
    </row>
    <row r="48" spans="1:24" s="1" customFormat="1" x14ac:dyDescent="0.25">
      <c r="A48" s="61" t="s">
        <v>211</v>
      </c>
      <c r="B48" s="57" t="s">
        <v>168</v>
      </c>
      <c r="C48" s="166"/>
      <c r="D48" s="4"/>
      <c r="E48" s="3">
        <f t="shared" si="25"/>
        <v>0</v>
      </c>
      <c r="F48" s="25">
        <f t="shared" si="26"/>
        <v>0</v>
      </c>
      <c r="G48" s="25">
        <f t="shared" si="27"/>
        <v>0</v>
      </c>
      <c r="H48" s="25">
        <f t="shared" si="28"/>
        <v>0</v>
      </c>
      <c r="I48" s="25">
        <f t="shared" si="29"/>
        <v>0</v>
      </c>
      <c r="J48" s="25">
        <f t="shared" si="30"/>
        <v>0</v>
      </c>
      <c r="K48" s="25">
        <f t="shared" si="31"/>
        <v>0</v>
      </c>
      <c r="L48" s="25">
        <f t="shared" si="32"/>
        <v>0</v>
      </c>
      <c r="M48" s="25">
        <f t="shared" si="33"/>
        <v>0</v>
      </c>
      <c r="N48" s="25">
        <f t="shared" si="34"/>
        <v>0</v>
      </c>
      <c r="O48" s="25">
        <f t="shared" si="35"/>
        <v>0</v>
      </c>
      <c r="P48" s="3">
        <f t="shared" si="36"/>
        <v>0</v>
      </c>
      <c r="Q48" s="6">
        <f t="shared" si="37"/>
        <v>0</v>
      </c>
      <c r="R48" s="17">
        <f t="shared" si="38"/>
        <v>0</v>
      </c>
      <c r="S48" s="4">
        <f t="shared" si="39"/>
        <v>0</v>
      </c>
      <c r="T48" s="22"/>
      <c r="U48" s="208">
        <f t="shared" si="40"/>
        <v>0</v>
      </c>
      <c r="V48" s="209" t="str">
        <f t="shared" si="41"/>
        <v>Employee 25</v>
      </c>
      <c r="W48" s="81"/>
    </row>
    <row r="49" spans="1:24" s="1" customFormat="1" x14ac:dyDescent="0.25">
      <c r="A49" s="61" t="s">
        <v>212</v>
      </c>
      <c r="B49" s="57" t="s">
        <v>168</v>
      </c>
      <c r="C49" s="166"/>
      <c r="D49" s="4"/>
      <c r="E49" s="3">
        <f t="shared" si="25"/>
        <v>0</v>
      </c>
      <c r="F49" s="25">
        <f t="shared" si="26"/>
        <v>0</v>
      </c>
      <c r="G49" s="25">
        <f t="shared" si="27"/>
        <v>0</v>
      </c>
      <c r="H49" s="25">
        <f t="shared" si="28"/>
        <v>0</v>
      </c>
      <c r="I49" s="25">
        <f t="shared" si="29"/>
        <v>0</v>
      </c>
      <c r="J49" s="25">
        <f t="shared" si="30"/>
        <v>0</v>
      </c>
      <c r="K49" s="25">
        <f t="shared" si="31"/>
        <v>0</v>
      </c>
      <c r="L49" s="25">
        <f t="shared" si="32"/>
        <v>0</v>
      </c>
      <c r="M49" s="25">
        <f t="shared" si="33"/>
        <v>0</v>
      </c>
      <c r="N49" s="25">
        <f t="shared" si="34"/>
        <v>0</v>
      </c>
      <c r="O49" s="25">
        <f t="shared" si="35"/>
        <v>0</v>
      </c>
      <c r="P49" s="3">
        <f t="shared" si="36"/>
        <v>0</v>
      </c>
      <c r="Q49" s="6">
        <f t="shared" si="37"/>
        <v>0</v>
      </c>
      <c r="R49" s="17">
        <f t="shared" si="38"/>
        <v>0</v>
      </c>
      <c r="S49" s="4">
        <f t="shared" si="39"/>
        <v>0</v>
      </c>
      <c r="T49" s="22"/>
      <c r="U49" s="208">
        <f>+C49/12</f>
        <v>0</v>
      </c>
      <c r="V49" s="209" t="str">
        <f t="shared" si="41"/>
        <v>Employee 26</v>
      </c>
      <c r="W49" s="81"/>
    </row>
    <row r="50" spans="1:24" s="1" customFormat="1" x14ac:dyDescent="0.25">
      <c r="A50" s="61" t="s">
        <v>213</v>
      </c>
      <c r="B50" s="57" t="s">
        <v>168</v>
      </c>
      <c r="C50" s="161"/>
      <c r="D50" s="4"/>
      <c r="E50" s="3">
        <f t="shared" ref="E50" si="42">IF($F$4&gt;0,$U50,0)</f>
        <v>0</v>
      </c>
      <c r="F50" s="25">
        <f t="shared" ref="F50" si="43">IF($F$4&gt;1,$U50,0)</f>
        <v>0</v>
      </c>
      <c r="G50" s="25">
        <f t="shared" ref="G50" si="44">IF($F$4&gt;2,$U50,0)</f>
        <v>0</v>
      </c>
      <c r="H50" s="25">
        <f t="shared" ref="H50" si="45">IF($F$4&gt;3,$U50,0)</f>
        <v>0</v>
      </c>
      <c r="I50" s="25">
        <f t="shared" ref="I50" si="46">IF($F$4&gt;4,$U50,0)</f>
        <v>0</v>
      </c>
      <c r="J50" s="25">
        <f t="shared" ref="J50" si="47">IF($F$4&gt;5,$U50,0)</f>
        <v>0</v>
      </c>
      <c r="K50" s="25">
        <f t="shared" ref="K50" si="48">IF($F$4&gt;6,$U50,0)</f>
        <v>0</v>
      </c>
      <c r="L50" s="25">
        <f t="shared" ref="L50" si="49">IF($F$4&gt;7,$U50,0)</f>
        <v>0</v>
      </c>
      <c r="M50" s="25">
        <f t="shared" ref="M50" si="50">IF($F$4&gt;8,$U50,0)</f>
        <v>0</v>
      </c>
      <c r="N50" s="25">
        <f t="shared" ref="N50" si="51">IF($F$4&gt;9,$U50,0)</f>
        <v>0</v>
      </c>
      <c r="O50" s="25">
        <f t="shared" ref="O50" si="52">IF($F$4&gt;10,$U50,0)</f>
        <v>0</v>
      </c>
      <c r="P50" s="3">
        <f t="shared" ref="P50" si="53">IF($F$4&gt;11,$U50,0)</f>
        <v>0</v>
      </c>
      <c r="Q50" s="6">
        <f>SUM(E50:P50)</f>
        <v>0</v>
      </c>
      <c r="R50" s="17">
        <f t="shared" ref="R50" si="54">+R$4*U50</f>
        <v>0</v>
      </c>
      <c r="S50" s="4">
        <f t="shared" si="24"/>
        <v>0</v>
      </c>
      <c r="T50" s="22"/>
      <c r="U50" s="210">
        <f t="shared" ref="U50" si="55">+C50/12</f>
        <v>0</v>
      </c>
      <c r="V50" s="211" t="str">
        <f>+A50</f>
        <v>Employee 27</v>
      </c>
      <c r="W50" s="81"/>
    </row>
    <row r="51" spans="1:24" s="1" customFormat="1" ht="4.5" customHeight="1" x14ac:dyDescent="0.25">
      <c r="A51" s="61"/>
      <c r="B51" s="57"/>
      <c r="C51" s="161"/>
      <c r="D51" s="4"/>
      <c r="E51" s="3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3"/>
      <c r="Q51" s="6"/>
      <c r="R51" s="231"/>
      <c r="S51" s="4"/>
      <c r="T51" s="22"/>
      <c r="U51" s="233"/>
      <c r="V51" s="234"/>
      <c r="W51" s="81"/>
    </row>
    <row r="52" spans="1:24" ht="13.5" customHeight="1" thickBot="1" x14ac:dyDescent="0.3">
      <c r="A52" s="128"/>
      <c r="B52" s="129" t="s">
        <v>175</v>
      </c>
      <c r="C52" s="169">
        <f>SUM(C42:C51)</f>
        <v>0</v>
      </c>
      <c r="D52" s="130">
        <f>SUM(D43:D51)</f>
        <v>0</v>
      </c>
      <c r="E52" s="130">
        <f t="shared" ref="E52:S52" si="56">SUM(E43:E51)</f>
        <v>0</v>
      </c>
      <c r="F52" s="130">
        <f>SUM(F43:F51)</f>
        <v>0</v>
      </c>
      <c r="G52" s="130">
        <f t="shared" si="56"/>
        <v>0</v>
      </c>
      <c r="H52" s="130">
        <f t="shared" si="56"/>
        <v>0</v>
      </c>
      <c r="I52" s="130">
        <f t="shared" si="56"/>
        <v>0</v>
      </c>
      <c r="J52" s="130">
        <f t="shared" si="56"/>
        <v>0</v>
      </c>
      <c r="K52" s="130">
        <f t="shared" si="56"/>
        <v>0</v>
      </c>
      <c r="L52" s="130">
        <f t="shared" si="56"/>
        <v>0</v>
      </c>
      <c r="M52" s="130">
        <f t="shared" si="56"/>
        <v>0</v>
      </c>
      <c r="N52" s="130">
        <f t="shared" si="56"/>
        <v>0</v>
      </c>
      <c r="O52" s="130">
        <f t="shared" si="56"/>
        <v>0</v>
      </c>
      <c r="P52" s="130">
        <f t="shared" si="56"/>
        <v>0</v>
      </c>
      <c r="Q52" s="130">
        <f t="shared" si="56"/>
        <v>0</v>
      </c>
      <c r="R52" s="130">
        <f t="shared" si="56"/>
        <v>0</v>
      </c>
      <c r="S52" s="130">
        <f t="shared" si="56"/>
        <v>0</v>
      </c>
      <c r="T52" s="22"/>
      <c r="U52" s="277" t="s">
        <v>227</v>
      </c>
      <c r="V52" s="277"/>
      <c r="W52" s="81"/>
      <c r="X52" s="1"/>
    </row>
    <row r="53" spans="1:24" s="1" customFormat="1" x14ac:dyDescent="0.25">
      <c r="A53" s="123" t="s">
        <v>176</v>
      </c>
      <c r="B53" s="124"/>
      <c r="C53" s="170"/>
      <c r="D53" s="146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6"/>
      <c r="R53" s="191" t="s">
        <v>180</v>
      </c>
      <c r="S53" s="127"/>
      <c r="T53" s="22"/>
      <c r="U53" s="99" t="s">
        <v>184</v>
      </c>
      <c r="V53" s="100" t="s">
        <v>183</v>
      </c>
      <c r="W53" s="81"/>
    </row>
    <row r="54" spans="1:24" s="1" customFormat="1" x14ac:dyDescent="0.25">
      <c r="A54" s="108" t="s">
        <v>214</v>
      </c>
      <c r="B54" s="107" t="s">
        <v>169</v>
      </c>
      <c r="C54" s="164"/>
      <c r="D54" s="187"/>
      <c r="E54" s="3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5"/>
      <c r="Q54" s="6"/>
      <c r="R54" s="4"/>
      <c r="S54" s="98"/>
      <c r="T54" s="22"/>
      <c r="U54" s="212">
        <f>+C54/12</f>
        <v>0</v>
      </c>
      <c r="V54" s="213" t="str">
        <f>+A54</f>
        <v>Employee 28</v>
      </c>
      <c r="W54" s="81"/>
    </row>
    <row r="55" spans="1:24" s="1" customFormat="1" x14ac:dyDescent="0.25">
      <c r="A55" s="108" t="s">
        <v>215</v>
      </c>
      <c r="B55" s="107" t="s">
        <v>169</v>
      </c>
      <c r="C55" s="171"/>
      <c r="D55" s="187"/>
      <c r="E55" s="3">
        <f>IF($F$4&gt;0,$U55,0)</f>
        <v>0</v>
      </c>
      <c r="F55" s="25">
        <f>IF($F$4&gt;1,$U55,0)</f>
        <v>0</v>
      </c>
      <c r="G55" s="25">
        <f>IF($F$4&gt;2,$U55,0)</f>
        <v>0</v>
      </c>
      <c r="H55" s="25">
        <f>IF($F$4&gt;3,$U55,0)</f>
        <v>0</v>
      </c>
      <c r="I55" s="25">
        <f>IF($F$4&gt;4,$U55,0)</f>
        <v>0</v>
      </c>
      <c r="J55" s="25">
        <f>IF($F$4&gt;5,$U55,0)</f>
        <v>0</v>
      </c>
      <c r="K55" s="25">
        <f>IF($F$4&gt;6,$U55,0)</f>
        <v>0</v>
      </c>
      <c r="L55" s="25">
        <f>IF($F$4&gt;7,$U55,0)</f>
        <v>0</v>
      </c>
      <c r="M55" s="25">
        <f>IF($F$4&gt;8,$U55,0)</f>
        <v>0</v>
      </c>
      <c r="N55" s="25">
        <f>IF($F$4&gt;9,$U55,0)</f>
        <v>0</v>
      </c>
      <c r="O55" s="25">
        <f>IF($F$4&gt;10,$U55,0)</f>
        <v>0</v>
      </c>
      <c r="P55" s="3">
        <f>IF($F$4&gt;11,$U55,0)</f>
        <v>0</v>
      </c>
      <c r="Q55" s="6">
        <f t="shared" ref="Q55:Q56" si="57">SUM(E55:P55)</f>
        <v>0</v>
      </c>
      <c r="R55" s="17">
        <f t="shared" ref="R55:R56" si="58">+R$4*U55</f>
        <v>0</v>
      </c>
      <c r="S55" s="98">
        <f t="shared" ref="S55:S56" si="59">+D55-Q55-R55</f>
        <v>0</v>
      </c>
      <c r="T55" s="22"/>
      <c r="U55" s="212">
        <f>+C55/12</f>
        <v>0</v>
      </c>
      <c r="V55" s="213" t="str">
        <f>+A55</f>
        <v>Employee 29</v>
      </c>
      <c r="W55" s="81"/>
    </row>
    <row r="56" spans="1:24" ht="13.5" customHeight="1" x14ac:dyDescent="0.25">
      <c r="A56" s="108" t="s">
        <v>216</v>
      </c>
      <c r="B56" s="107" t="s">
        <v>169</v>
      </c>
      <c r="C56" s="241"/>
      <c r="D56" s="187"/>
      <c r="E56" s="3">
        <f>IF($F$4&gt;0,$U56,0)</f>
        <v>0</v>
      </c>
      <c r="F56" s="25">
        <f>IF($F$4&gt;1,$U56,0)</f>
        <v>0</v>
      </c>
      <c r="G56" s="25">
        <f>IF($F$4&gt;2,$U56,0)</f>
        <v>0</v>
      </c>
      <c r="H56" s="25">
        <f>IF($F$4&gt;3,$U56,0)</f>
        <v>0</v>
      </c>
      <c r="I56" s="25">
        <f>IF($F$4&gt;4,$U56,0)</f>
        <v>0</v>
      </c>
      <c r="J56" s="25">
        <f>IF($F$4&gt;5,$U56,0)</f>
        <v>0</v>
      </c>
      <c r="K56" s="25">
        <f>IF($F$4&gt;6,$U56,0)</f>
        <v>0</v>
      </c>
      <c r="L56" s="25">
        <f>IF($F$4&gt;7,$U56,0)</f>
        <v>0</v>
      </c>
      <c r="M56" s="25">
        <f>IF($F$4&gt;8,$U56,0)</f>
        <v>0</v>
      </c>
      <c r="N56" s="25">
        <f>IF($F$4&gt;9,$U56,0)</f>
        <v>0</v>
      </c>
      <c r="O56" s="25">
        <f>IF($F$4&gt;10,$U56,0)</f>
        <v>0</v>
      </c>
      <c r="P56" s="3">
        <f>IF($F$4&gt;11,$U56,0)</f>
        <v>0</v>
      </c>
      <c r="Q56" s="6">
        <f t="shared" si="57"/>
        <v>0</v>
      </c>
      <c r="R56" s="17">
        <f t="shared" si="58"/>
        <v>0</v>
      </c>
      <c r="S56" s="98">
        <f t="shared" si="59"/>
        <v>0</v>
      </c>
      <c r="T56" s="22"/>
      <c r="U56" s="214">
        <f>+C56/12</f>
        <v>0</v>
      </c>
      <c r="V56" s="215" t="str">
        <f>+A56</f>
        <v>Employee 30</v>
      </c>
      <c r="W56" s="81"/>
      <c r="X56" s="1"/>
    </row>
    <row r="57" spans="1:24" ht="4.5" customHeight="1" x14ac:dyDescent="0.25">
      <c r="A57" s="108"/>
      <c r="B57" s="107"/>
      <c r="C57" s="230"/>
      <c r="D57" s="187"/>
      <c r="E57" s="3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3"/>
      <c r="Q57" s="6"/>
      <c r="R57" s="231"/>
      <c r="S57" s="98"/>
      <c r="T57" s="22"/>
      <c r="U57" s="250"/>
      <c r="V57" s="251"/>
      <c r="W57" s="81"/>
      <c r="X57" s="1"/>
    </row>
    <row r="58" spans="1:24" ht="13.5" customHeight="1" thickBot="1" x14ac:dyDescent="0.3">
      <c r="A58" s="152"/>
      <c r="B58" s="153" t="s">
        <v>177</v>
      </c>
      <c r="C58" s="232">
        <f>SUM(C55:C57)</f>
        <v>0</v>
      </c>
      <c r="D58" s="154">
        <f>SUM(D55:D57)</f>
        <v>0</v>
      </c>
      <c r="E58" s="154">
        <f t="shared" ref="E58:S58" si="60">SUM(E55:E57)</f>
        <v>0</v>
      </c>
      <c r="F58" s="154">
        <f t="shared" si="60"/>
        <v>0</v>
      </c>
      <c r="G58" s="154">
        <f t="shared" si="60"/>
        <v>0</v>
      </c>
      <c r="H58" s="154">
        <f t="shared" si="60"/>
        <v>0</v>
      </c>
      <c r="I58" s="154">
        <f t="shared" si="60"/>
        <v>0</v>
      </c>
      <c r="J58" s="154">
        <f t="shared" si="60"/>
        <v>0</v>
      </c>
      <c r="K58" s="154">
        <f t="shared" si="60"/>
        <v>0</v>
      </c>
      <c r="L58" s="154">
        <f t="shared" si="60"/>
        <v>0</v>
      </c>
      <c r="M58" s="154">
        <f t="shared" si="60"/>
        <v>0</v>
      </c>
      <c r="N58" s="154">
        <f t="shared" si="60"/>
        <v>0</v>
      </c>
      <c r="O58" s="154">
        <f t="shared" si="60"/>
        <v>0</v>
      </c>
      <c r="P58" s="154">
        <f t="shared" si="60"/>
        <v>0</v>
      </c>
      <c r="Q58" s="154">
        <f t="shared" si="60"/>
        <v>0</v>
      </c>
      <c r="R58" s="154">
        <f t="shared" si="60"/>
        <v>0</v>
      </c>
      <c r="S58" s="154">
        <f t="shared" si="60"/>
        <v>0</v>
      </c>
      <c r="T58" s="22"/>
      <c r="U58" s="235"/>
      <c r="V58" s="185"/>
      <c r="W58" s="81"/>
      <c r="X58" s="1"/>
    </row>
    <row r="59" spans="1:24" s="1" customFormat="1" x14ac:dyDescent="0.25">
      <c r="A59" s="62" t="s">
        <v>109</v>
      </c>
      <c r="B59" s="148"/>
      <c r="C59" s="172"/>
      <c r="D59" s="172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50"/>
      <c r="R59" s="192" t="s">
        <v>219</v>
      </c>
      <c r="S59" s="151"/>
      <c r="T59" s="22"/>
      <c r="U59" s="278" t="s">
        <v>232</v>
      </c>
      <c r="V59" s="278"/>
      <c r="W59" s="81"/>
    </row>
    <row r="60" spans="1:24" s="1" customFormat="1" ht="26.25" thickBot="1" x14ac:dyDescent="0.3">
      <c r="A60" s="264" t="s">
        <v>229</v>
      </c>
      <c r="B60" s="265"/>
      <c r="C60" s="164"/>
      <c r="D60" s="236" t="s">
        <v>225</v>
      </c>
      <c r="E60" s="3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5"/>
      <c r="Q60" s="4"/>
      <c r="R60" s="102"/>
      <c r="S60" s="4"/>
      <c r="T60" s="22"/>
      <c r="U60" s="276" t="s">
        <v>218</v>
      </c>
      <c r="V60" s="276"/>
      <c r="W60" s="81"/>
    </row>
    <row r="61" spans="1:24" s="1" customFormat="1" ht="14.25" thickBot="1" x14ac:dyDescent="0.3">
      <c r="A61" s="62" t="s">
        <v>28</v>
      </c>
      <c r="B61" s="56" t="s">
        <v>194</v>
      </c>
      <c r="C61" s="253" t="s">
        <v>57</v>
      </c>
      <c r="D61" s="79"/>
      <c r="E61" s="3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5"/>
      <c r="Q61" s="6">
        <f>SUM(E61:P61)</f>
        <v>0</v>
      </c>
      <c r="R61" s="252" t="s">
        <v>57</v>
      </c>
      <c r="S61" s="4">
        <f>+D61-Q61</f>
        <v>0</v>
      </c>
      <c r="T61" s="22"/>
      <c r="U61" s="275" t="s">
        <v>217</v>
      </c>
      <c r="V61" s="275"/>
      <c r="W61" s="81"/>
    </row>
    <row r="62" spans="1:24" s="1" customFormat="1" x14ac:dyDescent="0.25">
      <c r="A62" s="62" t="s">
        <v>110</v>
      </c>
      <c r="B62" s="56" t="s">
        <v>196</v>
      </c>
      <c r="C62" s="253" t="s">
        <v>57</v>
      </c>
      <c r="D62" s="4"/>
      <c r="E62" s="3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6">
        <f>SUM(E62:P62)</f>
        <v>0</v>
      </c>
      <c r="R62" s="252" t="s">
        <v>57</v>
      </c>
      <c r="S62" s="4">
        <f>+D62-Q62</f>
        <v>0</v>
      </c>
      <c r="T62" s="22"/>
      <c r="U62" s="99" t="s">
        <v>223</v>
      </c>
      <c r="V62" s="100" t="s">
        <v>183</v>
      </c>
      <c r="W62" s="81"/>
    </row>
    <row r="63" spans="1:24" s="1" customFormat="1" x14ac:dyDescent="0.25">
      <c r="A63" s="62" t="s">
        <v>6</v>
      </c>
      <c r="B63" s="56" t="s">
        <v>3</v>
      </c>
      <c r="C63" s="253" t="s">
        <v>57</v>
      </c>
      <c r="D63" s="4"/>
      <c r="E63" s="3">
        <f>IF($F$4&gt;0,U63,0)</f>
        <v>0</v>
      </c>
      <c r="F63" s="25">
        <f>IF($F$4&gt;1,$U63,0)</f>
        <v>0</v>
      </c>
      <c r="G63" s="25">
        <f>IF($F$4&gt;2,$U63,0)</f>
        <v>0</v>
      </c>
      <c r="H63" s="25">
        <f>IF($F$4&gt;3,$U63,0)</f>
        <v>0</v>
      </c>
      <c r="I63" s="25">
        <f>IF($F$4&gt;4,$U63,0)</f>
        <v>0</v>
      </c>
      <c r="J63" s="26">
        <f>IF($F$4&gt;5,$U63,0)</f>
        <v>0</v>
      </c>
      <c r="K63" s="25">
        <f>IF($F$4&gt;6,$U63,0)</f>
        <v>0</v>
      </c>
      <c r="L63" s="25">
        <f>IF($F$4&gt;7,$U63,0)</f>
        <v>0</v>
      </c>
      <c r="M63" s="25">
        <f>IF($F$4&gt;8,$U63,0)</f>
        <v>0</v>
      </c>
      <c r="N63" s="25">
        <f>IF($F$4&gt;9,$U63,0)</f>
        <v>0</v>
      </c>
      <c r="O63" s="25">
        <f>IF($F$4&gt;10,$U63,0)</f>
        <v>0</v>
      </c>
      <c r="P63" s="5">
        <f>IF($F$4&gt;11,$U63,0)</f>
        <v>0</v>
      </c>
      <c r="Q63" s="4">
        <f t="shared" ref="Q63:Q68" si="61">SUM(E63:P63)</f>
        <v>0</v>
      </c>
      <c r="R63" s="17">
        <f>+R$4*U63</f>
        <v>0</v>
      </c>
      <c r="S63" s="4">
        <f>+D63-Q63-R63</f>
        <v>0</v>
      </c>
      <c r="T63" s="22"/>
      <c r="U63" s="216"/>
      <c r="V63" s="217" t="str">
        <f>+A63</f>
        <v>Employee 1</v>
      </c>
      <c r="W63" s="81"/>
    </row>
    <row r="64" spans="1:24" s="1" customFormat="1" x14ac:dyDescent="0.25">
      <c r="A64" s="62" t="s">
        <v>7</v>
      </c>
      <c r="B64" s="56" t="s">
        <v>3</v>
      </c>
      <c r="C64" s="253" t="s">
        <v>57</v>
      </c>
      <c r="D64" s="4"/>
      <c r="E64" s="3">
        <f t="shared" ref="E64:E67" si="62">IF($F$4&gt;0,U64,0)</f>
        <v>0</v>
      </c>
      <c r="F64" s="25">
        <f t="shared" ref="F64:F67" si="63">IF($F$4&gt;1,$U64,0)</f>
        <v>0</v>
      </c>
      <c r="G64" s="25">
        <f t="shared" ref="G64:G67" si="64">IF($F$4&gt;2,$U64,0)</f>
        <v>0</v>
      </c>
      <c r="H64" s="25">
        <f t="shared" ref="H64:H67" si="65">IF($F$4&gt;3,$U64,0)</f>
        <v>0</v>
      </c>
      <c r="I64" s="25">
        <f t="shared" ref="I64:I67" si="66">IF($F$4&gt;4,$U64,0)</f>
        <v>0</v>
      </c>
      <c r="J64" s="26">
        <f t="shared" ref="J64:J67" si="67">IF($F$4&gt;5,$U64,0)</f>
        <v>0</v>
      </c>
      <c r="K64" s="25">
        <f t="shared" ref="K64:K67" si="68">IF($F$4&gt;6,$U64,0)</f>
        <v>0</v>
      </c>
      <c r="L64" s="25">
        <f t="shared" ref="L64:L67" si="69">IF($F$4&gt;7,$U64,0)</f>
        <v>0</v>
      </c>
      <c r="M64" s="25">
        <f t="shared" ref="M64:M67" si="70">IF($F$4&gt;8,$U64,0)</f>
        <v>0</v>
      </c>
      <c r="N64" s="25">
        <f t="shared" ref="N64:N67" si="71">IF($F$4&gt;9,$U64,0)</f>
        <v>0</v>
      </c>
      <c r="O64" s="25">
        <f t="shared" ref="O64:O67" si="72">IF($F$4&gt;10,$U64,0)</f>
        <v>0</v>
      </c>
      <c r="P64" s="5">
        <f t="shared" ref="P64:P67" si="73">IF($F$4&gt;11,$U64,0)</f>
        <v>0</v>
      </c>
      <c r="Q64" s="4">
        <f t="shared" ref="Q64:Q67" si="74">SUM(E64:P64)</f>
        <v>0</v>
      </c>
      <c r="R64" s="17">
        <f t="shared" ref="R64:R67" si="75">+R$4*U64</f>
        <v>0</v>
      </c>
      <c r="S64" s="4">
        <f t="shared" ref="S64:S67" si="76">+D64-Q64-R64</f>
        <v>0</v>
      </c>
      <c r="T64" s="22"/>
      <c r="U64" s="218"/>
      <c r="V64" s="219" t="str">
        <f t="shared" ref="V64:V68" si="77">+A64</f>
        <v>Employee 2</v>
      </c>
      <c r="W64" s="81"/>
    </row>
    <row r="65" spans="1:23 16383:16383" s="1" customFormat="1" x14ac:dyDescent="0.25">
      <c r="A65" s="62" t="s">
        <v>8</v>
      </c>
      <c r="B65" s="56" t="s">
        <v>3</v>
      </c>
      <c r="C65" s="253" t="s">
        <v>57</v>
      </c>
      <c r="D65" s="4"/>
      <c r="E65" s="3">
        <f t="shared" si="62"/>
        <v>0</v>
      </c>
      <c r="F65" s="25">
        <f t="shared" si="63"/>
        <v>0</v>
      </c>
      <c r="G65" s="25">
        <f t="shared" si="64"/>
        <v>0</v>
      </c>
      <c r="H65" s="25">
        <f t="shared" si="65"/>
        <v>0</v>
      </c>
      <c r="I65" s="25">
        <f t="shared" si="66"/>
        <v>0</v>
      </c>
      <c r="J65" s="26">
        <f t="shared" si="67"/>
        <v>0</v>
      </c>
      <c r="K65" s="25">
        <f t="shared" si="68"/>
        <v>0</v>
      </c>
      <c r="L65" s="25">
        <f t="shared" si="69"/>
        <v>0</v>
      </c>
      <c r="M65" s="25">
        <f t="shared" si="70"/>
        <v>0</v>
      </c>
      <c r="N65" s="25">
        <f t="shared" si="71"/>
        <v>0</v>
      </c>
      <c r="O65" s="25">
        <f t="shared" si="72"/>
        <v>0</v>
      </c>
      <c r="P65" s="5">
        <f t="shared" si="73"/>
        <v>0</v>
      </c>
      <c r="Q65" s="4">
        <f t="shared" si="74"/>
        <v>0</v>
      </c>
      <c r="R65" s="17">
        <f t="shared" si="75"/>
        <v>0</v>
      </c>
      <c r="S65" s="4">
        <f t="shared" si="76"/>
        <v>0</v>
      </c>
      <c r="T65" s="22"/>
      <c r="U65" s="218"/>
      <c r="V65" s="219" t="str">
        <f t="shared" si="77"/>
        <v>Employee 3</v>
      </c>
      <c r="W65" s="81"/>
    </row>
    <row r="66" spans="1:23 16383:16383" s="1" customFormat="1" x14ac:dyDescent="0.25">
      <c r="A66" s="62" t="s">
        <v>9</v>
      </c>
      <c r="B66" s="56" t="s">
        <v>3</v>
      </c>
      <c r="C66" s="253" t="s">
        <v>57</v>
      </c>
      <c r="D66" s="4"/>
      <c r="E66" s="3">
        <f t="shared" si="62"/>
        <v>0</v>
      </c>
      <c r="F66" s="25">
        <f t="shared" si="63"/>
        <v>0</v>
      </c>
      <c r="G66" s="25">
        <f t="shared" si="64"/>
        <v>0</v>
      </c>
      <c r="H66" s="25">
        <f t="shared" si="65"/>
        <v>0</v>
      </c>
      <c r="I66" s="25">
        <f t="shared" si="66"/>
        <v>0</v>
      </c>
      <c r="J66" s="26">
        <f t="shared" si="67"/>
        <v>0</v>
      </c>
      <c r="K66" s="25">
        <f t="shared" si="68"/>
        <v>0</v>
      </c>
      <c r="L66" s="25">
        <f t="shared" si="69"/>
        <v>0</v>
      </c>
      <c r="M66" s="25">
        <f t="shared" si="70"/>
        <v>0</v>
      </c>
      <c r="N66" s="25">
        <f t="shared" si="71"/>
        <v>0</v>
      </c>
      <c r="O66" s="25">
        <f t="shared" si="72"/>
        <v>0</v>
      </c>
      <c r="P66" s="5">
        <f t="shared" si="73"/>
        <v>0</v>
      </c>
      <c r="Q66" s="4">
        <f t="shared" si="74"/>
        <v>0</v>
      </c>
      <c r="R66" s="17">
        <f t="shared" si="75"/>
        <v>0</v>
      </c>
      <c r="S66" s="4">
        <f t="shared" si="76"/>
        <v>0</v>
      </c>
      <c r="T66" s="22"/>
      <c r="U66" s="218"/>
      <c r="V66" s="219" t="str">
        <f t="shared" si="77"/>
        <v>Employee 4</v>
      </c>
      <c r="W66" s="81"/>
    </row>
    <row r="67" spans="1:23 16383:16383" s="1" customFormat="1" x14ac:dyDescent="0.25">
      <c r="A67" s="62" t="s">
        <v>178</v>
      </c>
      <c r="B67" s="56" t="s">
        <v>3</v>
      </c>
      <c r="C67" s="253" t="s">
        <v>57</v>
      </c>
      <c r="D67" s="4"/>
      <c r="E67" s="3">
        <f t="shared" si="62"/>
        <v>0</v>
      </c>
      <c r="F67" s="25">
        <f t="shared" si="63"/>
        <v>0</v>
      </c>
      <c r="G67" s="25">
        <f t="shared" si="64"/>
        <v>0</v>
      </c>
      <c r="H67" s="25">
        <f t="shared" si="65"/>
        <v>0</v>
      </c>
      <c r="I67" s="25">
        <f t="shared" si="66"/>
        <v>0</v>
      </c>
      <c r="J67" s="26">
        <f t="shared" si="67"/>
        <v>0</v>
      </c>
      <c r="K67" s="25">
        <f t="shared" si="68"/>
        <v>0</v>
      </c>
      <c r="L67" s="25">
        <f t="shared" si="69"/>
        <v>0</v>
      </c>
      <c r="M67" s="25">
        <f t="shared" si="70"/>
        <v>0</v>
      </c>
      <c r="N67" s="25">
        <f t="shared" si="71"/>
        <v>0</v>
      </c>
      <c r="O67" s="25">
        <f t="shared" si="72"/>
        <v>0</v>
      </c>
      <c r="P67" s="5">
        <f t="shared" si="73"/>
        <v>0</v>
      </c>
      <c r="Q67" s="4">
        <f t="shared" si="74"/>
        <v>0</v>
      </c>
      <c r="R67" s="17">
        <f t="shared" si="75"/>
        <v>0</v>
      </c>
      <c r="S67" s="4">
        <f t="shared" si="76"/>
        <v>0</v>
      </c>
      <c r="T67" s="22"/>
      <c r="U67" s="218"/>
      <c r="V67" s="219" t="str">
        <f t="shared" si="77"/>
        <v>Employee 5</v>
      </c>
      <c r="W67" s="81"/>
    </row>
    <row r="68" spans="1:23 16383:16383" s="1" customFormat="1" x14ac:dyDescent="0.25">
      <c r="A68" s="62" t="s">
        <v>179</v>
      </c>
      <c r="B68" s="56" t="s">
        <v>3</v>
      </c>
      <c r="C68" s="253" t="s">
        <v>57</v>
      </c>
      <c r="D68" s="4"/>
      <c r="E68" s="3">
        <f>IF($F$4&gt;0,$U68,0)</f>
        <v>0</v>
      </c>
      <c r="F68" s="25">
        <f>IF($F$4&gt;1,$U68,0)</f>
        <v>0</v>
      </c>
      <c r="G68" s="25">
        <f>IF($F$4&gt;2,$U68,0)</f>
        <v>0</v>
      </c>
      <c r="H68" s="25">
        <f>IF($F$4&gt;3,$U68,0)</f>
        <v>0</v>
      </c>
      <c r="I68" s="25">
        <f>IF($F$4&gt;4,$U68,0)</f>
        <v>0</v>
      </c>
      <c r="J68" s="25">
        <f>IF($F$4&gt;5,$U68,0)</f>
        <v>0</v>
      </c>
      <c r="K68" s="25">
        <f>IF($F$4&gt;6,$U68,0)</f>
        <v>0</v>
      </c>
      <c r="L68" s="25">
        <f>IF($F$4&gt;7,$U68,0)</f>
        <v>0</v>
      </c>
      <c r="M68" s="25">
        <f>IF($F$4&gt;8,$U68,0)</f>
        <v>0</v>
      </c>
      <c r="N68" s="25">
        <f>IF($F$4&gt;9,$U68,0)</f>
        <v>0</v>
      </c>
      <c r="O68" s="25">
        <f>IF($F$4&gt;10,$U68,0)</f>
        <v>0</v>
      </c>
      <c r="P68" s="5">
        <f>IF($F$4&gt;11,$U68,0)</f>
        <v>0</v>
      </c>
      <c r="Q68" s="4">
        <f t="shared" si="61"/>
        <v>0</v>
      </c>
      <c r="R68" s="17">
        <f t="shared" ref="R68" si="78">+R$4*U68</f>
        <v>0</v>
      </c>
      <c r="S68" s="4">
        <f t="shared" ref="S68" si="79">+D68-Q68-R68</f>
        <v>0</v>
      </c>
      <c r="T68" s="22"/>
      <c r="U68" s="220"/>
      <c r="V68" s="221" t="str">
        <f t="shared" si="77"/>
        <v>Employee 6</v>
      </c>
      <c r="W68" s="81"/>
    </row>
    <row r="69" spans="1:23 16383:16383" s="1" customFormat="1" ht="4.5" customHeight="1" x14ac:dyDescent="0.25">
      <c r="A69" s="62"/>
      <c r="B69" s="56"/>
      <c r="C69" s="253"/>
      <c r="D69" s="4"/>
      <c r="E69" s="3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10"/>
      <c r="Q69" s="4"/>
      <c r="R69" s="17"/>
      <c r="S69" s="4"/>
      <c r="T69" s="22"/>
      <c r="U69" s="225"/>
      <c r="V69" s="226"/>
      <c r="W69" s="81"/>
    </row>
    <row r="70" spans="1:23 16383:16383" ht="14.25" thickBot="1" x14ac:dyDescent="0.3">
      <c r="A70" s="142"/>
      <c r="B70" s="143" t="s">
        <v>4</v>
      </c>
      <c r="C70" s="254" t="s">
        <v>57</v>
      </c>
      <c r="D70" s="144">
        <f>SUM(D61:D69)</f>
        <v>0</v>
      </c>
      <c r="E70" s="144">
        <f t="shared" ref="E70:S70" si="80">SUM(E61:E69)</f>
        <v>0</v>
      </c>
      <c r="F70" s="144">
        <f t="shared" si="80"/>
        <v>0</v>
      </c>
      <c r="G70" s="144">
        <f t="shared" si="80"/>
        <v>0</v>
      </c>
      <c r="H70" s="144">
        <f t="shared" si="80"/>
        <v>0</v>
      </c>
      <c r="I70" s="144">
        <f t="shared" si="80"/>
        <v>0</v>
      </c>
      <c r="J70" s="144">
        <f t="shared" si="80"/>
        <v>0</v>
      </c>
      <c r="K70" s="144">
        <f t="shared" si="80"/>
        <v>0</v>
      </c>
      <c r="L70" s="144">
        <f t="shared" si="80"/>
        <v>0</v>
      </c>
      <c r="M70" s="144">
        <f t="shared" si="80"/>
        <v>0</v>
      </c>
      <c r="N70" s="144">
        <f t="shared" si="80"/>
        <v>0</v>
      </c>
      <c r="O70" s="144">
        <f t="shared" si="80"/>
        <v>0</v>
      </c>
      <c r="P70" s="144">
        <f t="shared" si="80"/>
        <v>0</v>
      </c>
      <c r="Q70" s="144">
        <f t="shared" si="80"/>
        <v>0</v>
      </c>
      <c r="R70" s="144">
        <f t="shared" si="80"/>
        <v>0</v>
      </c>
      <c r="S70" s="144">
        <f t="shared" si="80"/>
        <v>0</v>
      </c>
      <c r="W70" s="81"/>
    </row>
    <row r="71" spans="1:23 16383:16383" s="1" customFormat="1" x14ac:dyDescent="0.25">
      <c r="A71" s="136" t="s">
        <v>147</v>
      </c>
      <c r="B71" s="137"/>
      <c r="C71" s="173"/>
      <c r="D71" s="242"/>
      <c r="E71" s="155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9"/>
      <c r="R71" s="140"/>
      <c r="S71" s="141"/>
      <c r="T71" s="22"/>
      <c r="U71" s="222"/>
      <c r="V71" s="222"/>
      <c r="W71" s="81"/>
    </row>
    <row r="72" spans="1:23 16383:16383" ht="26.25" thickBot="1" x14ac:dyDescent="0.3">
      <c r="A72" s="264" t="s">
        <v>228</v>
      </c>
      <c r="B72" s="265"/>
      <c r="C72" s="174"/>
      <c r="D72" s="243" t="s">
        <v>226</v>
      </c>
      <c r="E72" s="156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80"/>
      <c r="Q72" s="103"/>
      <c r="R72" s="78"/>
      <c r="S72" s="104"/>
      <c r="U72" s="223"/>
      <c r="V72" s="223"/>
      <c r="W72" s="81"/>
    </row>
    <row r="73" spans="1:23 16383:16383" s="9" customFormat="1" ht="14.25" thickBot="1" x14ac:dyDescent="0.3">
      <c r="A73" s="63" t="s">
        <v>28</v>
      </c>
      <c r="B73" s="97" t="s">
        <v>195</v>
      </c>
      <c r="C73" s="255" t="s">
        <v>57</v>
      </c>
      <c r="D73" s="244"/>
      <c r="E73" s="10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5"/>
      <c r="Q73" s="6">
        <f>SUM(E73:P73)</f>
        <v>0</v>
      </c>
      <c r="R73" s="101" t="s">
        <v>57</v>
      </c>
      <c r="S73" s="98">
        <f>+D73-Q73</f>
        <v>0</v>
      </c>
      <c r="U73" s="186"/>
      <c r="V73" s="186"/>
      <c r="W73" s="94"/>
    </row>
    <row r="74" spans="1:23 16383:16383" s="9" customFormat="1" x14ac:dyDescent="0.25">
      <c r="A74" s="63" t="s">
        <v>6</v>
      </c>
      <c r="B74" s="97" t="s">
        <v>182</v>
      </c>
      <c r="C74" s="255" t="s">
        <v>57</v>
      </c>
      <c r="D74" s="52"/>
      <c r="E74" s="157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5">
        <v>0</v>
      </c>
      <c r="Q74" s="6">
        <f t="shared" ref="Q74:Q75" si="81">SUM(E74:P74)</f>
        <v>0</v>
      </c>
      <c r="R74" s="101" t="s">
        <v>57</v>
      </c>
      <c r="S74" s="98">
        <f t="shared" ref="S74:S75" si="82">+D74-Q74</f>
        <v>0</v>
      </c>
      <c r="U74" s="186"/>
      <c r="V74" s="186"/>
      <c r="W74" s="94"/>
    </row>
    <row r="75" spans="1:23 16383:16383" s="9" customFormat="1" x14ac:dyDescent="0.25">
      <c r="A75" s="63" t="s">
        <v>7</v>
      </c>
      <c r="B75" s="97" t="s">
        <v>182</v>
      </c>
      <c r="C75" s="255" t="s">
        <v>57</v>
      </c>
      <c r="D75" s="52"/>
      <c r="E75" s="157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5">
        <v>0</v>
      </c>
      <c r="Q75" s="6">
        <f t="shared" si="81"/>
        <v>0</v>
      </c>
      <c r="R75" s="101" t="s">
        <v>57</v>
      </c>
      <c r="S75" s="98">
        <f t="shared" si="82"/>
        <v>0</v>
      </c>
      <c r="U75" s="186"/>
      <c r="V75" s="186"/>
      <c r="W75" s="94"/>
    </row>
    <row r="76" spans="1:23 16383:16383" s="9" customFormat="1" x14ac:dyDescent="0.25">
      <c r="A76" s="63" t="s">
        <v>8</v>
      </c>
      <c r="B76" s="97" t="s">
        <v>182</v>
      </c>
      <c r="C76" s="255" t="s">
        <v>57</v>
      </c>
      <c r="D76" s="245"/>
      <c r="E76" s="228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5">
        <v>0</v>
      </c>
      <c r="Q76" s="6">
        <f>SUM(E76:P76)</f>
        <v>0</v>
      </c>
      <c r="R76" s="101" t="s">
        <v>57</v>
      </c>
      <c r="S76" s="98">
        <f>+D76-Q76</f>
        <v>0</v>
      </c>
      <c r="U76" s="186"/>
      <c r="V76" s="186"/>
      <c r="W76" s="94"/>
    </row>
    <row r="77" spans="1:23 16383:16383" s="9" customFormat="1" ht="4.5" customHeight="1" x14ac:dyDescent="0.25">
      <c r="A77" s="63"/>
      <c r="B77" s="97"/>
      <c r="C77" s="255"/>
      <c r="D77" s="227"/>
      <c r="E77" s="228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5"/>
      <c r="Q77" s="6"/>
      <c r="R77" s="229"/>
      <c r="S77" s="98"/>
      <c r="U77" s="186"/>
      <c r="V77" s="186"/>
      <c r="W77" s="94"/>
    </row>
    <row r="78" spans="1:23 16383:16383" s="9" customFormat="1" ht="14.25" thickBot="1" x14ac:dyDescent="0.3">
      <c r="A78" s="134"/>
      <c r="B78" s="135" t="s">
        <v>181</v>
      </c>
      <c r="C78" s="254" t="s">
        <v>57</v>
      </c>
      <c r="D78" s="247">
        <f>SUM(D73:D77)</f>
        <v>0</v>
      </c>
      <c r="E78" s="249">
        <f t="shared" ref="E78:S78" si="83">SUM(E73:E77)</f>
        <v>0</v>
      </c>
      <c r="F78" s="249">
        <f t="shared" si="83"/>
        <v>0</v>
      </c>
      <c r="G78" s="249">
        <f t="shared" si="83"/>
        <v>0</v>
      </c>
      <c r="H78" s="249">
        <f t="shared" si="83"/>
        <v>0</v>
      </c>
      <c r="I78" s="249">
        <f t="shared" si="83"/>
        <v>0</v>
      </c>
      <c r="J78" s="249">
        <f t="shared" si="83"/>
        <v>0</v>
      </c>
      <c r="K78" s="249">
        <f t="shared" si="83"/>
        <v>0</v>
      </c>
      <c r="L78" s="249">
        <f t="shared" si="83"/>
        <v>0</v>
      </c>
      <c r="M78" s="249">
        <f t="shared" si="83"/>
        <v>0</v>
      </c>
      <c r="N78" s="249">
        <f t="shared" si="83"/>
        <v>0</v>
      </c>
      <c r="O78" s="249">
        <f t="shared" si="83"/>
        <v>0</v>
      </c>
      <c r="P78" s="249">
        <f t="shared" si="83"/>
        <v>0</v>
      </c>
      <c r="Q78" s="249">
        <f t="shared" si="83"/>
        <v>0</v>
      </c>
      <c r="R78" s="249">
        <f t="shared" si="83"/>
        <v>0</v>
      </c>
      <c r="S78" s="248">
        <f t="shared" si="83"/>
        <v>0</v>
      </c>
      <c r="U78" s="186"/>
      <c r="V78" s="186"/>
      <c r="W78" s="94"/>
    </row>
    <row r="79" spans="1:23 16383:16383" ht="19.5" customHeight="1" thickBot="1" x14ac:dyDescent="0.3">
      <c r="A79" s="131"/>
      <c r="B79" s="132" t="s">
        <v>123</v>
      </c>
      <c r="C79" s="175"/>
      <c r="D79" s="133">
        <f>+D21+D40+D52+D58+D70+D78</f>
        <v>0</v>
      </c>
      <c r="E79" s="133">
        <f t="shared" ref="E79:S79" si="84">+E21+E40+E52+E58+E70+E78</f>
        <v>0</v>
      </c>
      <c r="F79" s="133">
        <f t="shared" si="84"/>
        <v>0</v>
      </c>
      <c r="G79" s="133">
        <f t="shared" si="84"/>
        <v>0</v>
      </c>
      <c r="H79" s="133">
        <f t="shared" si="84"/>
        <v>0</v>
      </c>
      <c r="I79" s="133">
        <f t="shared" si="84"/>
        <v>0</v>
      </c>
      <c r="J79" s="133">
        <f t="shared" si="84"/>
        <v>0</v>
      </c>
      <c r="K79" s="133">
        <f t="shared" si="84"/>
        <v>0</v>
      </c>
      <c r="L79" s="133">
        <f t="shared" si="84"/>
        <v>0</v>
      </c>
      <c r="M79" s="133">
        <f t="shared" si="84"/>
        <v>0</v>
      </c>
      <c r="N79" s="133">
        <f t="shared" si="84"/>
        <v>0</v>
      </c>
      <c r="O79" s="133">
        <f t="shared" si="84"/>
        <v>0</v>
      </c>
      <c r="P79" s="133">
        <f t="shared" si="84"/>
        <v>0</v>
      </c>
      <c r="Q79" s="133">
        <f t="shared" si="84"/>
        <v>0</v>
      </c>
      <c r="R79" s="133">
        <f t="shared" si="84"/>
        <v>0</v>
      </c>
      <c r="S79" s="133">
        <f t="shared" si="84"/>
        <v>0</v>
      </c>
      <c r="T79" s="47" t="s">
        <v>120</v>
      </c>
      <c r="XFC79" s="24">
        <f>+XFC21+XFC40+XFC70+XFC73</f>
        <v>0</v>
      </c>
    </row>
    <row r="80" spans="1:23 16383:16383" ht="15" thickTop="1" thickBot="1" x14ac:dyDescent="0.3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23" s="1" customFormat="1" ht="14.25" thickTop="1" x14ac:dyDescent="0.25">
      <c r="B81" s="48" t="s">
        <v>149</v>
      </c>
      <c r="C81" s="176"/>
      <c r="D81" s="49">
        <v>0</v>
      </c>
      <c r="E81" s="260" t="s">
        <v>57</v>
      </c>
      <c r="F81" s="261" t="s">
        <v>57</v>
      </c>
      <c r="G81" s="261" t="s">
        <v>57</v>
      </c>
      <c r="H81" s="261" t="s">
        <v>57</v>
      </c>
      <c r="I81" s="261" t="s">
        <v>57</v>
      </c>
      <c r="J81" s="261" t="s">
        <v>57</v>
      </c>
      <c r="K81" s="261" t="s">
        <v>57</v>
      </c>
      <c r="L81" s="261" t="s">
        <v>57</v>
      </c>
      <c r="M81" s="261" t="s">
        <v>57</v>
      </c>
      <c r="N81" s="261" t="s">
        <v>57</v>
      </c>
      <c r="O81" s="261" t="s">
        <v>57</v>
      </c>
      <c r="P81" s="260" t="s">
        <v>57</v>
      </c>
      <c r="Q81" s="51">
        <v>0</v>
      </c>
      <c r="R81" s="50">
        <v>0</v>
      </c>
      <c r="S81" s="19">
        <f>+D81-Q81-R81</f>
        <v>0</v>
      </c>
      <c r="T81" s="47" t="s">
        <v>162</v>
      </c>
      <c r="U81" s="81"/>
      <c r="V81" s="81"/>
      <c r="W81" s="81"/>
    </row>
    <row r="82" spans="1:23" ht="14.25" thickBot="1" x14ac:dyDescent="0.3">
      <c r="B82" s="18" t="s">
        <v>5</v>
      </c>
      <c r="C82" s="177"/>
      <c r="D82" s="12">
        <f>+D79-D81</f>
        <v>0</v>
      </c>
      <c r="E82" s="262" t="s">
        <v>57</v>
      </c>
      <c r="F82" s="263" t="s">
        <v>57</v>
      </c>
      <c r="G82" s="263" t="s">
        <v>57</v>
      </c>
      <c r="H82" s="263" t="s">
        <v>57</v>
      </c>
      <c r="I82" s="263" t="s">
        <v>57</v>
      </c>
      <c r="J82" s="263" t="s">
        <v>57</v>
      </c>
      <c r="K82" s="263" t="s">
        <v>57</v>
      </c>
      <c r="L82" s="263" t="s">
        <v>57</v>
      </c>
      <c r="M82" s="263" t="s">
        <v>57</v>
      </c>
      <c r="N82" s="263" t="s">
        <v>57</v>
      </c>
      <c r="O82" s="263" t="s">
        <v>57</v>
      </c>
      <c r="P82" s="262" t="s">
        <v>57</v>
      </c>
      <c r="Q82" s="14">
        <f>+Q79-Q81</f>
        <v>0</v>
      </c>
      <c r="R82" s="13">
        <f>+R79-R81</f>
        <v>0</v>
      </c>
      <c r="S82" s="20">
        <f>+S79-S81</f>
        <v>0</v>
      </c>
    </row>
    <row r="83" spans="1:23" s="9" customFormat="1" ht="14.25" thickTop="1" x14ac:dyDescent="0.25">
      <c r="A83" s="64" t="s">
        <v>11</v>
      </c>
      <c r="B83" s="23"/>
      <c r="C83" s="178"/>
      <c r="D83" s="23"/>
      <c r="E83" s="7"/>
      <c r="F83" s="7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U83" s="224"/>
      <c r="V83" s="186"/>
      <c r="W83" s="88"/>
    </row>
    <row r="84" spans="1:23" s="9" customFormat="1" x14ac:dyDescent="0.25">
      <c r="A84" s="7" t="s">
        <v>132</v>
      </c>
      <c r="B84" s="7"/>
      <c r="C84" s="179"/>
      <c r="D84" s="7"/>
      <c r="E84" s="7"/>
      <c r="F84" s="7"/>
      <c r="G84" s="7"/>
      <c r="H84" s="7"/>
      <c r="I84" s="7"/>
      <c r="J84" s="8"/>
      <c r="K84" s="8"/>
      <c r="L84" s="8"/>
      <c r="M84" s="8"/>
      <c r="N84" s="8"/>
      <c r="O84" s="8"/>
      <c r="P84" s="8"/>
      <c r="Q84" s="8"/>
      <c r="R84" s="8"/>
      <c r="S84" s="8"/>
      <c r="U84" s="88"/>
      <c r="V84" s="186"/>
      <c r="W84" s="186"/>
    </row>
    <row r="85" spans="1:23" s="9" customFormat="1" x14ac:dyDescent="0.25">
      <c r="A85" s="7"/>
      <c r="B85" s="7"/>
      <c r="C85" s="179"/>
      <c r="D85" s="10"/>
      <c r="E85" s="10"/>
      <c r="F85" s="10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U85" s="88"/>
      <c r="V85" s="186"/>
      <c r="W85" s="186"/>
    </row>
    <row r="86" spans="1:23" s="9" customFormat="1" x14ac:dyDescent="0.25">
      <c r="A86" s="7"/>
      <c r="B86" s="7"/>
      <c r="C86" s="179"/>
      <c r="D86" s="10"/>
      <c r="E86" s="10"/>
      <c r="F86" s="10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U86" s="88"/>
      <c r="V86" s="186"/>
      <c r="W86" s="186"/>
    </row>
    <row r="87" spans="1:23" s="9" customFormat="1" x14ac:dyDescent="0.25">
      <c r="A87" s="7"/>
      <c r="B87" s="7"/>
      <c r="C87" s="179"/>
      <c r="D87" s="10"/>
      <c r="E87" s="10"/>
      <c r="F87" s="10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U87" s="88"/>
      <c r="V87" s="186"/>
      <c r="W87" s="186"/>
    </row>
    <row r="88" spans="1:23" s="9" customFormat="1" x14ac:dyDescent="0.25">
      <c r="A88" s="7"/>
      <c r="B88" s="7"/>
      <c r="C88" s="179"/>
      <c r="D88" s="10"/>
      <c r="E88" s="10"/>
      <c r="F88" s="10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U88" s="88"/>
      <c r="V88" s="186"/>
      <c r="W88" s="186"/>
    </row>
    <row r="89" spans="1:23" s="9" customFormat="1" x14ac:dyDescent="0.25">
      <c r="A89" s="7"/>
      <c r="B89" s="7"/>
      <c r="C89" s="179"/>
      <c r="D89" s="10"/>
      <c r="E89" s="10"/>
      <c r="F89" s="10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U89" s="88"/>
      <c r="V89" s="186"/>
      <c r="W89" s="186"/>
    </row>
    <row r="90" spans="1:23" s="9" customFormat="1" x14ac:dyDescent="0.25">
      <c r="A90" s="7"/>
      <c r="B90" s="7"/>
      <c r="C90" s="179"/>
      <c r="D90" s="10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U90" s="88"/>
      <c r="V90" s="186"/>
      <c r="W90" s="186"/>
    </row>
    <row r="91" spans="1:23" s="9" customFormat="1" x14ac:dyDescent="0.25">
      <c r="A91" s="7"/>
      <c r="B91" s="7"/>
      <c r="C91" s="179"/>
      <c r="D91" s="10"/>
      <c r="E91" s="8"/>
      <c r="F91" s="8"/>
      <c r="G91" s="7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U91" s="186"/>
      <c r="V91" s="186"/>
      <c r="W91" s="186"/>
    </row>
    <row r="92" spans="1:23" s="9" customFormat="1" x14ac:dyDescent="0.25">
      <c r="A92" s="7"/>
      <c r="B92" s="7"/>
      <c r="C92" s="179"/>
      <c r="D92" s="10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U92" s="186"/>
      <c r="V92" s="186"/>
      <c r="W92" s="186"/>
    </row>
    <row r="93" spans="1:23" s="9" customFormat="1" x14ac:dyDescent="0.25">
      <c r="A93" s="7"/>
      <c r="B93" s="7"/>
      <c r="C93" s="179"/>
      <c r="D93" s="7"/>
      <c r="U93" s="186"/>
      <c r="V93" s="186"/>
      <c r="W93" s="186"/>
    </row>
  </sheetData>
  <sheetProtection formatCells="0" formatColumns="0" formatRows="0" insertColumns="0" insertRows="0"/>
  <sortState ref="A33:S38">
    <sortCondition ref="B33:B38"/>
  </sortState>
  <mergeCells count="14">
    <mergeCell ref="U61:V61"/>
    <mergeCell ref="U60:V60"/>
    <mergeCell ref="U4:V4"/>
    <mergeCell ref="U59:V59"/>
    <mergeCell ref="U40:V40"/>
    <mergeCell ref="U5:V5"/>
    <mergeCell ref="U6:V6"/>
    <mergeCell ref="U52:V52"/>
    <mergeCell ref="U7:V7"/>
    <mergeCell ref="A60:B60"/>
    <mergeCell ref="A23:B23"/>
    <mergeCell ref="A72:B72"/>
    <mergeCell ref="H4:M5"/>
    <mergeCell ref="H6:M6"/>
  </mergeCells>
  <pageMargins left="0" right="0" top="0" bottom="0" header="0.5" footer="0.5"/>
  <pageSetup paperSize="5" scale="70" orientation="landscape" r:id="rId1"/>
  <ignoredErrors>
    <ignoredError sqref="Q60 Q68 Q23:Q24 Q63" formulaRange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Sheet1!$A$2:$A$13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B13"/>
    </sheetView>
  </sheetViews>
  <sheetFormatPr defaultRowHeight="15" x14ac:dyDescent="0.25"/>
  <cols>
    <col min="1" max="1" width="10.85546875" style="11" bestFit="1" customWidth="1"/>
    <col min="2" max="2" width="12" bestFit="1" customWidth="1"/>
  </cols>
  <sheetData>
    <row r="1" spans="1:3" x14ac:dyDescent="0.25">
      <c r="A1" s="11" t="s">
        <v>12</v>
      </c>
      <c r="B1" t="s">
        <v>15</v>
      </c>
    </row>
    <row r="2" spans="1:3" x14ac:dyDescent="0.25">
      <c r="A2" s="16" t="s">
        <v>18</v>
      </c>
      <c r="B2" s="16">
        <v>1</v>
      </c>
      <c r="C2" s="15"/>
    </row>
    <row r="3" spans="1:3" x14ac:dyDescent="0.25">
      <c r="A3" s="16" t="s">
        <v>19</v>
      </c>
      <c r="B3" s="16">
        <v>2</v>
      </c>
      <c r="C3" s="15"/>
    </row>
    <row r="4" spans="1:3" x14ac:dyDescent="0.25">
      <c r="A4" s="16" t="s">
        <v>20</v>
      </c>
      <c r="B4" s="16">
        <v>3</v>
      </c>
      <c r="C4" s="15"/>
    </row>
    <row r="5" spans="1:3" x14ac:dyDescent="0.25">
      <c r="A5" s="16" t="s">
        <v>21</v>
      </c>
      <c r="B5" s="16">
        <v>4</v>
      </c>
      <c r="C5" s="15"/>
    </row>
    <row r="6" spans="1:3" x14ac:dyDescent="0.25">
      <c r="A6" s="16" t="s">
        <v>22</v>
      </c>
      <c r="B6" s="16">
        <v>5</v>
      </c>
      <c r="C6" s="15"/>
    </row>
    <row r="7" spans="1:3" x14ac:dyDescent="0.25">
      <c r="A7" s="16" t="s">
        <v>23</v>
      </c>
      <c r="B7" s="16">
        <v>6</v>
      </c>
      <c r="C7" s="15"/>
    </row>
    <row r="8" spans="1:3" x14ac:dyDescent="0.25">
      <c r="A8" s="16" t="s">
        <v>24</v>
      </c>
      <c r="B8" s="16">
        <v>7</v>
      </c>
      <c r="C8" s="15"/>
    </row>
    <row r="9" spans="1:3" x14ac:dyDescent="0.25">
      <c r="A9" s="16" t="s">
        <v>26</v>
      </c>
      <c r="B9" s="16">
        <v>8</v>
      </c>
      <c r="C9" s="15"/>
    </row>
    <row r="10" spans="1:3" x14ac:dyDescent="0.25">
      <c r="A10" s="16" t="s">
        <v>14</v>
      </c>
      <c r="B10" s="16">
        <v>9</v>
      </c>
      <c r="C10" s="15"/>
    </row>
    <row r="11" spans="1:3" x14ac:dyDescent="0.25">
      <c r="A11" s="16" t="s">
        <v>25</v>
      </c>
      <c r="B11" s="16">
        <v>10</v>
      </c>
      <c r="C11" s="15"/>
    </row>
    <row r="12" spans="1:3" x14ac:dyDescent="0.25">
      <c r="A12" s="16" t="s">
        <v>16</v>
      </c>
      <c r="B12" s="16">
        <v>11</v>
      </c>
      <c r="C12" s="15"/>
    </row>
    <row r="13" spans="1:3" x14ac:dyDescent="0.25">
      <c r="A13" s="16" t="s">
        <v>27</v>
      </c>
      <c r="B13" s="16">
        <v>12</v>
      </c>
      <c r="C13" s="15"/>
    </row>
    <row r="14" spans="1:3" x14ac:dyDescent="0.25">
      <c r="A14" s="16"/>
      <c r="B14" s="15"/>
      <c r="C14" s="15"/>
    </row>
    <row r="15" spans="1:3" x14ac:dyDescent="0.25">
      <c r="A15" s="16"/>
      <c r="B15" s="15"/>
      <c r="C15" s="15"/>
    </row>
    <row r="16" spans="1:3" x14ac:dyDescent="0.25">
      <c r="A16" s="16"/>
      <c r="B16" s="15"/>
      <c r="C16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opLeftCell="A55" zoomScale="110" zoomScaleNormal="110" workbookViewId="0">
      <selection activeCell="L83" sqref="L83"/>
    </sheetView>
  </sheetViews>
  <sheetFormatPr defaultColWidth="9.140625" defaultRowHeight="12.75" x14ac:dyDescent="0.2"/>
  <cols>
    <col min="1" max="1" width="4.140625" style="27" customWidth="1"/>
    <col min="2" max="2" width="8.85546875" style="27" customWidth="1"/>
    <col min="3" max="3" width="2.28515625" style="27" customWidth="1"/>
    <col min="4" max="4" width="14.28515625" style="27" customWidth="1"/>
    <col min="5" max="16384" width="9.140625" style="27"/>
  </cols>
  <sheetData>
    <row r="1" spans="1:9" ht="18" x14ac:dyDescent="0.25">
      <c r="A1" s="31" t="s">
        <v>48</v>
      </c>
    </row>
    <row r="2" spans="1:9" x14ac:dyDescent="0.2">
      <c r="I2" s="27" t="s">
        <v>156</v>
      </c>
    </row>
    <row r="3" spans="1:9" ht="15.75" x14ac:dyDescent="0.25">
      <c r="C3" s="30" t="s">
        <v>51</v>
      </c>
    </row>
    <row r="4" spans="1:9" x14ac:dyDescent="0.2">
      <c r="B4" s="28" t="s">
        <v>233</v>
      </c>
      <c r="D4" s="27" t="s">
        <v>71</v>
      </c>
    </row>
    <row r="5" spans="1:9" x14ac:dyDescent="0.2">
      <c r="B5" s="28" t="s">
        <v>234</v>
      </c>
      <c r="D5" s="27" t="s">
        <v>72</v>
      </c>
    </row>
    <row r="6" spans="1:9" x14ac:dyDescent="0.2">
      <c r="B6" s="28"/>
    </row>
    <row r="7" spans="1:9" x14ac:dyDescent="0.2">
      <c r="B7" s="28"/>
    </row>
    <row r="8" spans="1:9" ht="15.75" x14ac:dyDescent="0.25">
      <c r="B8" s="28"/>
      <c r="C8" s="30" t="s">
        <v>106</v>
      </c>
      <c r="D8" s="29"/>
    </row>
    <row r="9" spans="1:9" x14ac:dyDescent="0.2">
      <c r="B9" s="28" t="s">
        <v>70</v>
      </c>
      <c r="D9" s="27" t="s">
        <v>43</v>
      </c>
    </row>
    <row r="10" spans="1:9" x14ac:dyDescent="0.2">
      <c r="B10" s="28" t="s">
        <v>235</v>
      </c>
      <c r="D10" s="27" t="s">
        <v>44</v>
      </c>
    </row>
    <row r="14" spans="1:9" ht="15.75" x14ac:dyDescent="0.25">
      <c r="C14" s="30" t="s">
        <v>49</v>
      </c>
    </row>
    <row r="15" spans="1:9" x14ac:dyDescent="0.2">
      <c r="B15" s="28" t="s">
        <v>236</v>
      </c>
      <c r="D15" s="27" t="s">
        <v>47</v>
      </c>
    </row>
    <row r="20" spans="2:5" ht="15.75" x14ac:dyDescent="0.25">
      <c r="C20" s="30" t="s">
        <v>12</v>
      </c>
    </row>
    <row r="21" spans="2:5" x14ac:dyDescent="0.2">
      <c r="B21" s="28" t="s">
        <v>237</v>
      </c>
      <c r="D21" s="27" t="s">
        <v>46</v>
      </c>
    </row>
    <row r="25" spans="2:5" ht="15.75" x14ac:dyDescent="0.25">
      <c r="C25" s="30" t="s">
        <v>50</v>
      </c>
      <c r="D25" s="28"/>
    </row>
    <row r="26" spans="2:5" x14ac:dyDescent="0.2">
      <c r="D26" s="27" t="s">
        <v>155</v>
      </c>
    </row>
    <row r="27" spans="2:5" x14ac:dyDescent="0.2">
      <c r="B27" s="28" t="s">
        <v>238</v>
      </c>
      <c r="D27" s="27" t="s">
        <v>152</v>
      </c>
    </row>
    <row r="28" spans="2:5" x14ac:dyDescent="0.2">
      <c r="D28" s="32"/>
      <c r="E28" s="33"/>
    </row>
    <row r="29" spans="2:5" x14ac:dyDescent="0.2">
      <c r="D29" s="32"/>
      <c r="E29" s="33"/>
    </row>
    <row r="31" spans="2:5" ht="15.75" x14ac:dyDescent="0.25">
      <c r="C31" s="30" t="s">
        <v>53</v>
      </c>
    </row>
    <row r="32" spans="2:5" x14ac:dyDescent="0.2">
      <c r="B32" s="28" t="s">
        <v>239</v>
      </c>
      <c r="D32" s="27" t="s">
        <v>73</v>
      </c>
    </row>
    <row r="33" spans="2:4" x14ac:dyDescent="0.2">
      <c r="D33" s="27" t="s">
        <v>74</v>
      </c>
    </row>
    <row r="35" spans="2:4" ht="15.75" x14ac:dyDescent="0.25">
      <c r="C35" s="30" t="s">
        <v>186</v>
      </c>
    </row>
    <row r="36" spans="2:4" ht="15.75" x14ac:dyDescent="0.25">
      <c r="B36" s="28" t="s">
        <v>240</v>
      </c>
      <c r="C36" s="30"/>
      <c r="D36" s="27" t="s">
        <v>185</v>
      </c>
    </row>
    <row r="37" spans="2:4" ht="15.75" x14ac:dyDescent="0.25">
      <c r="B37" s="28" t="s">
        <v>54</v>
      </c>
      <c r="C37" s="30"/>
      <c r="D37" s="27" t="s">
        <v>188</v>
      </c>
    </row>
    <row r="38" spans="2:4" ht="15.75" x14ac:dyDescent="0.25">
      <c r="C38" s="30"/>
      <c r="D38" s="27" t="s">
        <v>187</v>
      </c>
    </row>
    <row r="39" spans="2:4" ht="15.75" x14ac:dyDescent="0.25">
      <c r="B39" s="28" t="s">
        <v>55</v>
      </c>
      <c r="C39" s="30"/>
      <c r="D39" s="27" t="s">
        <v>111</v>
      </c>
    </row>
    <row r="40" spans="2:4" ht="15.75" x14ac:dyDescent="0.25">
      <c r="C40" s="30"/>
    </row>
    <row r="41" spans="2:4" ht="15.75" x14ac:dyDescent="0.25">
      <c r="C41" s="30" t="s">
        <v>41</v>
      </c>
    </row>
    <row r="42" spans="2:4" x14ac:dyDescent="0.2">
      <c r="B42" s="28" t="s">
        <v>45</v>
      </c>
      <c r="D42" s="27" t="s">
        <v>114</v>
      </c>
    </row>
    <row r="44" spans="2:4" ht="15.75" x14ac:dyDescent="0.25">
      <c r="C44" s="30" t="s">
        <v>61</v>
      </c>
    </row>
    <row r="45" spans="2:4" x14ac:dyDescent="0.2">
      <c r="D45" s="27" t="s">
        <v>62</v>
      </c>
    </row>
    <row r="46" spans="2:4" x14ac:dyDescent="0.2">
      <c r="D46" s="27" t="s">
        <v>113</v>
      </c>
    </row>
    <row r="47" spans="2:4" x14ac:dyDescent="0.2">
      <c r="B47" s="28" t="s">
        <v>240</v>
      </c>
      <c r="D47" s="27" t="s">
        <v>56</v>
      </c>
    </row>
    <row r="48" spans="2:4" ht="15.75" x14ac:dyDescent="0.25">
      <c r="B48" s="28" t="s">
        <v>55</v>
      </c>
      <c r="C48" s="30"/>
      <c r="D48" s="27" t="s">
        <v>112</v>
      </c>
    </row>
    <row r="50" spans="2:4" ht="15.75" x14ac:dyDescent="0.25">
      <c r="C50" s="30" t="s">
        <v>58</v>
      </c>
    </row>
    <row r="51" spans="2:4" ht="15.75" x14ac:dyDescent="0.25">
      <c r="B51" s="28" t="s">
        <v>55</v>
      </c>
      <c r="C51" s="30"/>
      <c r="D51" s="27" t="s">
        <v>112</v>
      </c>
    </row>
    <row r="52" spans="2:4" ht="15.75" x14ac:dyDescent="0.25">
      <c r="B52" s="28" t="s">
        <v>241</v>
      </c>
      <c r="C52" s="30"/>
      <c r="D52" s="27" t="s">
        <v>119</v>
      </c>
    </row>
    <row r="53" spans="2:4" x14ac:dyDescent="0.2">
      <c r="D53" s="27" t="s">
        <v>59</v>
      </c>
    </row>
    <row r="54" spans="2:4" x14ac:dyDescent="0.2">
      <c r="D54" s="27" t="s">
        <v>100</v>
      </c>
    </row>
    <row r="55" spans="2:4" x14ac:dyDescent="0.2">
      <c r="D55" s="27" t="s">
        <v>60</v>
      </c>
    </row>
    <row r="56" spans="2:4" x14ac:dyDescent="0.2">
      <c r="D56" s="27" t="s">
        <v>63</v>
      </c>
    </row>
    <row r="57" spans="2:4" x14ac:dyDescent="0.2">
      <c r="D57" s="27" t="s">
        <v>101</v>
      </c>
    </row>
    <row r="58" spans="2:4" x14ac:dyDescent="0.2">
      <c r="D58" s="27" t="s">
        <v>115</v>
      </c>
    </row>
    <row r="59" spans="2:4" x14ac:dyDescent="0.2">
      <c r="D59" s="28" t="s">
        <v>116</v>
      </c>
    </row>
    <row r="61" spans="2:4" ht="15.75" x14ac:dyDescent="0.25">
      <c r="C61" s="30" t="s">
        <v>117</v>
      </c>
    </row>
    <row r="62" spans="2:4" ht="15.75" x14ac:dyDescent="0.25">
      <c r="B62" s="28" t="s">
        <v>55</v>
      </c>
      <c r="C62" s="30"/>
      <c r="D62" s="27" t="s">
        <v>112</v>
      </c>
    </row>
    <row r="63" spans="2:4" ht="15.75" x14ac:dyDescent="0.25">
      <c r="C63" s="30"/>
      <c r="D63" s="27" t="s">
        <v>118</v>
      </c>
    </row>
    <row r="64" spans="2:4" ht="15.75" x14ac:dyDescent="0.25">
      <c r="C64" s="30"/>
    </row>
    <row r="65" spans="1:4" ht="15.75" x14ac:dyDescent="0.25">
      <c r="C65" s="30" t="s">
        <v>64</v>
      </c>
    </row>
    <row r="66" spans="1:4" x14ac:dyDescent="0.2">
      <c r="B66" s="28" t="s">
        <v>126</v>
      </c>
      <c r="D66" s="27" t="s">
        <v>121</v>
      </c>
    </row>
    <row r="67" spans="1:4" x14ac:dyDescent="0.2">
      <c r="D67" s="27" t="s">
        <v>122</v>
      </c>
    </row>
    <row r="68" spans="1:4" x14ac:dyDescent="0.2">
      <c r="D68" s="27" t="s">
        <v>97</v>
      </c>
    </row>
    <row r="69" spans="1:4" x14ac:dyDescent="0.2">
      <c r="D69" s="28" t="s">
        <v>243</v>
      </c>
    </row>
    <row r="71" spans="1:4" ht="15.75" x14ac:dyDescent="0.25">
      <c r="C71" s="30" t="s">
        <v>42</v>
      </c>
    </row>
    <row r="72" spans="1:4" x14ac:dyDescent="0.2">
      <c r="B72" s="28" t="s">
        <v>65</v>
      </c>
      <c r="D72" s="27" t="s">
        <v>66</v>
      </c>
    </row>
    <row r="73" spans="1:4" x14ac:dyDescent="0.2">
      <c r="D73" s="27" t="s">
        <v>124</v>
      </c>
    </row>
    <row r="75" spans="1:4" ht="15.75" x14ac:dyDescent="0.25">
      <c r="C75" s="30" t="s">
        <v>150</v>
      </c>
    </row>
    <row r="76" spans="1:4" x14ac:dyDescent="0.2">
      <c r="B76" s="28" t="s">
        <v>55</v>
      </c>
      <c r="C76" s="46"/>
      <c r="D76" s="46" t="s">
        <v>125</v>
      </c>
    </row>
    <row r="77" spans="1:4" x14ac:dyDescent="0.2">
      <c r="D77" s="28" t="s">
        <v>244</v>
      </c>
    </row>
    <row r="78" spans="1:4" x14ac:dyDescent="0.2">
      <c r="A78" s="46"/>
      <c r="B78" s="28" t="s">
        <v>242</v>
      </c>
      <c r="C78" s="46"/>
      <c r="D78" s="46" t="s">
        <v>127</v>
      </c>
    </row>
    <row r="79" spans="1:4" x14ac:dyDescent="0.2">
      <c r="A79" s="46"/>
      <c r="B79" s="28" t="s">
        <v>126</v>
      </c>
      <c r="C79" s="46"/>
      <c r="D79" s="46" t="s">
        <v>128</v>
      </c>
    </row>
    <row r="80" spans="1:4" x14ac:dyDescent="0.2">
      <c r="B80" s="28" t="s">
        <v>65</v>
      </c>
      <c r="D80" s="46" t="s">
        <v>129</v>
      </c>
    </row>
    <row r="81" spans="3:4" x14ac:dyDescent="0.2">
      <c r="D81" s="46" t="s">
        <v>124</v>
      </c>
    </row>
    <row r="82" spans="3:4" x14ac:dyDescent="0.2">
      <c r="D82" s="45"/>
    </row>
    <row r="83" spans="3:4" ht="15.75" x14ac:dyDescent="0.25">
      <c r="C83" s="30" t="s">
        <v>5</v>
      </c>
      <c r="D83" s="45"/>
    </row>
    <row r="84" spans="3:4" x14ac:dyDescent="0.2">
      <c r="D84" s="46" t="s">
        <v>130</v>
      </c>
    </row>
    <row r="85" spans="3:4" x14ac:dyDescent="0.2">
      <c r="D85" s="46" t="s">
        <v>245</v>
      </c>
    </row>
    <row r="86" spans="3:4" x14ac:dyDescent="0.2">
      <c r="D86" s="46" t="s">
        <v>131</v>
      </c>
    </row>
    <row r="87" spans="3:4" x14ac:dyDescent="0.2">
      <c r="D87" s="45"/>
    </row>
    <row r="88" spans="3:4" ht="15.75" x14ac:dyDescent="0.25">
      <c r="C88" s="30" t="s">
        <v>67</v>
      </c>
      <c r="D88" s="45"/>
    </row>
    <row r="89" spans="3:4" x14ac:dyDescent="0.2">
      <c r="D89" s="46" t="s">
        <v>68</v>
      </c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1"/>
  <sheetViews>
    <sheetView workbookViewId="0"/>
  </sheetViews>
  <sheetFormatPr defaultRowHeight="15" x14ac:dyDescent="0.25"/>
  <cols>
    <col min="1" max="1" width="26.5703125" style="38" customWidth="1"/>
    <col min="2" max="2" width="1" customWidth="1"/>
    <col min="8" max="8" width="11" bestFit="1" customWidth="1"/>
    <col min="15" max="15" width="10.7109375" bestFit="1" customWidth="1"/>
    <col min="18" max="18" width="12.85546875" customWidth="1"/>
    <col min="19" max="19" width="9.5703125" bestFit="1" customWidth="1"/>
    <col min="21" max="21" width="11.5703125" bestFit="1" customWidth="1"/>
  </cols>
  <sheetData>
    <row r="1" spans="1:1" ht="9" customHeight="1" x14ac:dyDescent="0.25"/>
    <row r="2" spans="1:1" ht="16.5" x14ac:dyDescent="0.3">
      <c r="A2" s="69" t="s">
        <v>148</v>
      </c>
    </row>
    <row r="3" spans="1:1" ht="16.5" x14ac:dyDescent="0.3">
      <c r="A3" s="69" t="s">
        <v>151</v>
      </c>
    </row>
    <row r="8" spans="1:1" x14ac:dyDescent="0.25">
      <c r="A8" s="38" t="s">
        <v>156</v>
      </c>
    </row>
    <row r="19" spans="1:1" x14ac:dyDescent="0.25">
      <c r="A19" s="28"/>
    </row>
    <row r="20" spans="1:1" x14ac:dyDescent="0.25">
      <c r="A20" s="28"/>
    </row>
    <row r="21" spans="1:1" x14ac:dyDescent="0.25">
      <c r="A21" s="28"/>
    </row>
    <row r="22" spans="1:1" x14ac:dyDescent="0.25">
      <c r="A22" s="28"/>
    </row>
    <row r="23" spans="1:1" x14ac:dyDescent="0.25">
      <c r="A23" s="28"/>
    </row>
    <row r="24" spans="1:1" x14ac:dyDescent="0.25">
      <c r="A24" s="28"/>
    </row>
    <row r="33" spans="1:1" x14ac:dyDescent="0.25">
      <c r="A33" s="39"/>
    </row>
    <row r="41" spans="1:1" s="37" customFormat="1" ht="13.5" x14ac:dyDescent="0.25">
      <c r="A41" s="38"/>
    </row>
  </sheetData>
  <pageMargins left="0" right="0" top="0" bottom="0" header="0.3" footer="0.3"/>
  <pageSetup scale="60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0"/>
  <sheetViews>
    <sheetView workbookViewId="0">
      <selection activeCell="F17" sqref="F17"/>
    </sheetView>
  </sheetViews>
  <sheetFormatPr defaultRowHeight="15" x14ac:dyDescent="0.25"/>
  <cols>
    <col min="1" max="1" width="3.42578125" customWidth="1"/>
    <col min="2" max="2" width="81.5703125" style="41" customWidth="1"/>
  </cols>
  <sheetData>
    <row r="2" spans="2:2" ht="15.75" x14ac:dyDescent="0.25">
      <c r="B2" s="40" t="s">
        <v>81</v>
      </c>
    </row>
    <row r="3" spans="2:2" x14ac:dyDescent="0.25">
      <c r="B3" s="42" t="s">
        <v>82</v>
      </c>
    </row>
    <row r="4" spans="2:2" x14ac:dyDescent="0.25">
      <c r="B4" s="42" t="s">
        <v>83</v>
      </c>
    </row>
    <row r="5" spans="2:2" x14ac:dyDescent="0.25">
      <c r="B5" s="42" t="s">
        <v>84</v>
      </c>
    </row>
    <row r="6" spans="2:2" x14ac:dyDescent="0.25">
      <c r="B6" s="42" t="s">
        <v>85</v>
      </c>
    </row>
    <row r="7" spans="2:2" x14ac:dyDescent="0.25">
      <c r="B7" s="42" t="s">
        <v>86</v>
      </c>
    </row>
    <row r="8" spans="2:2" x14ac:dyDescent="0.25">
      <c r="B8" s="43" t="s">
        <v>189</v>
      </c>
    </row>
    <row r="9" spans="2:2" x14ac:dyDescent="0.25">
      <c r="B9" s="42" t="s">
        <v>87</v>
      </c>
    </row>
    <row r="10" spans="2:2" x14ac:dyDescent="0.25">
      <c r="B10" s="42" t="s">
        <v>88</v>
      </c>
    </row>
    <row r="13" spans="2:2" ht="15.75" x14ac:dyDescent="0.25">
      <c r="B13" s="40" t="s">
        <v>89</v>
      </c>
    </row>
    <row r="14" spans="2:2" x14ac:dyDescent="0.25">
      <c r="B14" s="42" t="s">
        <v>94</v>
      </c>
    </row>
    <row r="15" spans="2:2" x14ac:dyDescent="0.25">
      <c r="B15" s="42" t="s">
        <v>95</v>
      </c>
    </row>
    <row r="16" spans="2:2" x14ac:dyDescent="0.25">
      <c r="B16" s="42" t="s">
        <v>90</v>
      </c>
    </row>
    <row r="17" spans="2:2" x14ac:dyDescent="0.25">
      <c r="B17" s="43" t="s">
        <v>96</v>
      </c>
    </row>
    <row r="18" spans="2:2" x14ac:dyDescent="0.25">
      <c r="B18" s="42" t="s">
        <v>159</v>
      </c>
    </row>
    <row r="19" spans="2:2" x14ac:dyDescent="0.25">
      <c r="B19" s="43" t="s">
        <v>91</v>
      </c>
    </row>
    <row r="20" spans="2:2" x14ac:dyDescent="0.25">
      <c r="B20" s="42" t="s">
        <v>92</v>
      </c>
    </row>
    <row r="21" spans="2:2" x14ac:dyDescent="0.25">
      <c r="B21" s="42" t="s">
        <v>153</v>
      </c>
    </row>
    <row r="22" spans="2:2" x14ac:dyDescent="0.25">
      <c r="B22" s="43" t="s">
        <v>190</v>
      </c>
    </row>
    <row r="23" spans="2:2" x14ac:dyDescent="0.25">
      <c r="B23" s="42" t="s">
        <v>192</v>
      </c>
    </row>
    <row r="24" spans="2:2" x14ac:dyDescent="0.25">
      <c r="B24" s="43" t="s">
        <v>191</v>
      </c>
    </row>
    <row r="25" spans="2:2" x14ac:dyDescent="0.25">
      <c r="B25" s="42" t="s">
        <v>93</v>
      </c>
    </row>
    <row r="27" spans="2:2" x14ac:dyDescent="0.25">
      <c r="B27" s="44" t="s">
        <v>154</v>
      </c>
    </row>
    <row r="28" spans="2:2" x14ac:dyDescent="0.25">
      <c r="B28" s="44"/>
    </row>
    <row r="29" spans="2:2" x14ac:dyDescent="0.25">
      <c r="B29" s="44" t="s">
        <v>99</v>
      </c>
    </row>
    <row r="30" spans="2:2" x14ac:dyDescent="0.25">
      <c r="B30" s="44" t="s">
        <v>98</v>
      </c>
    </row>
  </sheetData>
  <pageMargins left="0.7" right="0.7" top="0.75" bottom="0.75" header="0.3" footer="0.3"/>
  <pageSetup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3 z 7 U M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r 3 z 7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9 8 + 1 A o i k e 4 D g A A A B E A A A A T A B w A R m 9 y b X V s Y X M v U 2 V j d G l v b j E u b S C i G A A o o B Q A A A A A A A A A A A A A A A A A A A A A A A A A A A A r T k 0 u y c z P U w i G 0 I b W A F B L A Q I t A B Q A A g A I A K 9 8 + 1 D G r a w E p w A A A P g A A A A S A A A A A A A A A A A A A A A A A A A A A A B D b 2 5 m a W c v U G F j a 2 F n Z S 5 4 b W x Q S w E C L Q A U A A I A C A C v f P t Q D 8 r p q 6 Q A A A D p A A A A E w A A A A A A A A A A A A A A A A D z A A A A W 0 N v b n R l b n R f V H l w Z X N d L n h t b F B L A Q I t A B Q A A g A I A K 9 8 + 1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W c 9 C B d w H E T K s 6 m H u i v G 7 s A A A A A A I A A A A A A A N m A A D A A A A A E A A A A C m v l Z N B v 4 5 Z j 8 7 1 c N / J c Q I A A A A A B I A A A K A A A A A Q A A A A V c B P A S N o L 4 1 A U T b h W e G 8 M F A A A A B 8 D c V O 7 J V J j H k N 7 e / S U A + H d a 5 Y 8 V m c S e L h f H m 7 U T q S W z / p C R v W O u 2 s 2 s a P W V f V T V u R U V J F G l 2 / i A X h R e S q Y z h Z R 1 l o G j W O z m J 1 s k g z F G g P h R Q A A A C J w m A k d F o 1 q N W A r 1 w 5 C z f U B T X a T Q = = < / D a t a M a s h u p > 
</file>

<file path=customXml/itemProps1.xml><?xml version="1.0" encoding="utf-8"?>
<ds:datastoreItem xmlns:ds="http://schemas.openxmlformats.org/officeDocument/2006/customXml" ds:itemID="{25DDBACB-8E37-4305-ABAD-CD4312A4A2E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 Reconciliation</vt:lpstr>
      <vt:lpstr>Sheet1</vt:lpstr>
      <vt:lpstr>Instructions</vt:lpstr>
      <vt:lpstr>Sahara screen prints</vt:lpstr>
      <vt:lpstr>General Info</vt:lpstr>
      <vt:lpstr>Month</vt:lpstr>
      <vt:lpstr>' Reconciliation'!Print_Area</vt:lpstr>
      <vt:lpstr>' Reconciliation'!Print_Titles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2020-11-20T14:43:46Z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